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30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0" i="1" l="1"/>
  <c r="N21" i="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N47" i="1" s="1"/>
  <c r="N48" i="1" s="1"/>
  <c r="N49" i="1" s="1"/>
  <c r="N50" i="1" s="1"/>
  <c r="N51" i="1" s="1"/>
  <c r="N52" i="1" s="1"/>
  <c r="N53" i="1" s="1"/>
  <c r="N54" i="1" s="1"/>
  <c r="N55" i="1" s="1"/>
  <c r="N56" i="1" s="1"/>
  <c r="N57" i="1" s="1"/>
  <c r="N58" i="1" s="1"/>
  <c r="N59" i="1" s="1"/>
  <c r="N60" i="1" s="1"/>
  <c r="N61" i="1" s="1"/>
  <c r="N62" i="1" s="1"/>
  <c r="N63" i="1" s="1"/>
  <c r="N64" i="1" s="1"/>
  <c r="N65" i="1" s="1"/>
  <c r="N66" i="1" s="1"/>
  <c r="N67" i="1" s="1"/>
  <c r="N68" i="1" s="1"/>
  <c r="N69" i="1" s="1"/>
  <c r="N70" i="1" s="1"/>
  <c r="N71" i="1" s="1"/>
  <c r="N72" i="1" s="1"/>
  <c r="N73" i="1" s="1"/>
  <c r="N74" i="1" s="1"/>
  <c r="N75" i="1" s="1"/>
  <c r="N76" i="1" s="1"/>
  <c r="N77" i="1" s="1"/>
  <c r="N19" i="1"/>
  <c r="N18" i="1"/>
  <c r="D122" i="1"/>
  <c r="E122" i="1"/>
  <c r="F122" i="1"/>
  <c r="G122" i="1"/>
  <c r="D123" i="1"/>
  <c r="E123" i="1"/>
  <c r="F123" i="1"/>
  <c r="G123" i="1"/>
  <c r="D124" i="1"/>
  <c r="E124" i="1"/>
  <c r="F124" i="1"/>
  <c r="G124" i="1"/>
  <c r="D125" i="1"/>
  <c r="E125" i="1"/>
  <c r="F125" i="1"/>
  <c r="G125" i="1"/>
  <c r="D126" i="1"/>
  <c r="E126" i="1"/>
  <c r="F126" i="1"/>
  <c r="G126" i="1"/>
  <c r="D127" i="1"/>
  <c r="E127" i="1"/>
  <c r="F127" i="1"/>
  <c r="G127" i="1"/>
  <c r="D128" i="1"/>
  <c r="E128" i="1"/>
  <c r="F128" i="1"/>
  <c r="G128" i="1"/>
  <c r="D129" i="1"/>
  <c r="E129" i="1"/>
  <c r="F129" i="1"/>
  <c r="G129" i="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D130" i="1"/>
  <c r="E130" i="1"/>
  <c r="F130" i="1"/>
  <c r="D131" i="1"/>
  <c r="E131" i="1"/>
  <c r="F131" i="1"/>
  <c r="D132" i="1"/>
  <c r="E132" i="1"/>
  <c r="F132" i="1"/>
  <c r="D133" i="1"/>
  <c r="E133" i="1"/>
  <c r="F133" i="1"/>
  <c r="D134" i="1"/>
  <c r="E134" i="1"/>
  <c r="F134" i="1"/>
  <c r="D135" i="1"/>
  <c r="E135" i="1"/>
  <c r="F135" i="1"/>
  <c r="D136" i="1"/>
  <c r="E136" i="1"/>
  <c r="F136" i="1"/>
  <c r="D137" i="1"/>
  <c r="E137" i="1"/>
  <c r="F137" i="1"/>
  <c r="D138" i="1"/>
  <c r="E138" i="1"/>
  <c r="F138" i="1"/>
  <c r="D139" i="1"/>
  <c r="E139" i="1"/>
  <c r="F139" i="1"/>
  <c r="D140" i="1"/>
  <c r="E140" i="1"/>
  <c r="F140" i="1"/>
  <c r="D141" i="1"/>
  <c r="E141" i="1"/>
  <c r="F141" i="1"/>
  <c r="D142" i="1"/>
  <c r="E142" i="1"/>
  <c r="F142" i="1"/>
  <c r="D143" i="1"/>
  <c r="E143" i="1"/>
  <c r="F143" i="1"/>
  <c r="D144" i="1"/>
  <c r="E144" i="1"/>
  <c r="F144" i="1"/>
  <c r="D145" i="1"/>
  <c r="E145" i="1"/>
  <c r="F145" i="1"/>
  <c r="D146" i="1"/>
  <c r="E146" i="1"/>
  <c r="F146" i="1"/>
  <c r="D147" i="1"/>
  <c r="E147" i="1"/>
  <c r="F147" i="1"/>
  <c r="D148" i="1"/>
  <c r="E148" i="1"/>
  <c r="F148" i="1"/>
  <c r="D149" i="1"/>
  <c r="E149" i="1"/>
  <c r="F149" i="1"/>
  <c r="D150" i="1"/>
  <c r="E150" i="1"/>
  <c r="F150" i="1"/>
  <c r="D151" i="1"/>
  <c r="E151" i="1"/>
  <c r="F151" i="1"/>
  <c r="G92" i="1"/>
  <c r="H54" i="1"/>
  <c r="H48" i="1"/>
  <c r="K48" i="1"/>
  <c r="M48" i="1"/>
  <c r="H49" i="1"/>
  <c r="K49" i="1"/>
  <c r="M49" i="1"/>
  <c r="H50" i="1"/>
  <c r="K50" i="1"/>
  <c r="M50" i="1"/>
  <c r="H51" i="1"/>
  <c r="K51" i="1"/>
  <c r="M51" i="1"/>
  <c r="H52" i="1"/>
  <c r="K52" i="1"/>
  <c r="M52" i="1"/>
  <c r="H53" i="1"/>
  <c r="K53" i="1"/>
  <c r="M53" i="1"/>
  <c r="K54" i="1"/>
  <c r="M54" i="1"/>
  <c r="H55" i="1"/>
  <c r="K55" i="1"/>
  <c r="M55" i="1"/>
  <c r="H56" i="1"/>
  <c r="K56" i="1"/>
  <c r="M56" i="1"/>
  <c r="H57" i="1"/>
  <c r="K57" i="1"/>
  <c r="M57" i="1"/>
  <c r="H58" i="1"/>
  <c r="K58" i="1"/>
  <c r="M58" i="1"/>
  <c r="H59" i="1"/>
  <c r="K59" i="1"/>
  <c r="M59" i="1"/>
  <c r="H60" i="1"/>
  <c r="K60" i="1"/>
  <c r="M60" i="1"/>
  <c r="H61" i="1"/>
  <c r="K61" i="1"/>
  <c r="M61" i="1"/>
  <c r="H62" i="1"/>
  <c r="K62" i="1"/>
  <c r="M62" i="1"/>
  <c r="H63" i="1"/>
  <c r="K63" i="1"/>
  <c r="M63" i="1"/>
  <c r="H64" i="1"/>
  <c r="K64" i="1"/>
  <c r="M64" i="1"/>
  <c r="H65" i="1"/>
  <c r="K65" i="1"/>
  <c r="M65" i="1"/>
  <c r="H66" i="1"/>
  <c r="K66" i="1"/>
  <c r="M66" i="1"/>
  <c r="H67" i="1"/>
  <c r="K67" i="1"/>
  <c r="M67" i="1"/>
  <c r="H68" i="1"/>
  <c r="K68" i="1"/>
  <c r="M68" i="1"/>
  <c r="H69" i="1"/>
  <c r="K69" i="1"/>
  <c r="M69" i="1"/>
  <c r="H70" i="1"/>
  <c r="K70" i="1"/>
  <c r="M70" i="1"/>
  <c r="H71" i="1"/>
  <c r="K71" i="1"/>
  <c r="M71" i="1"/>
  <c r="H72" i="1"/>
  <c r="K72" i="1"/>
  <c r="M72" i="1"/>
  <c r="H73" i="1"/>
  <c r="K73" i="1"/>
  <c r="M73" i="1"/>
  <c r="H74" i="1"/>
  <c r="K74" i="1"/>
  <c r="M74" i="1"/>
  <c r="H75" i="1"/>
  <c r="K75" i="1"/>
  <c r="M75" i="1"/>
  <c r="H76" i="1"/>
  <c r="K76" i="1"/>
  <c r="M76" i="1"/>
  <c r="H77" i="1"/>
  <c r="K77" i="1"/>
  <c r="M77"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18" i="1"/>
  <c r="K46" i="1"/>
  <c r="K47" i="1"/>
  <c r="K19" i="1"/>
  <c r="K20" i="1"/>
  <c r="K21" i="1"/>
  <c r="K22" i="1"/>
  <c r="K23" i="1"/>
  <c r="K24" i="1"/>
  <c r="K25" i="1"/>
  <c r="K26" i="1"/>
  <c r="K27" i="1"/>
  <c r="K28" i="1"/>
  <c r="K29" i="1"/>
  <c r="K30" i="1"/>
  <c r="K31" i="1"/>
  <c r="K32" i="1"/>
  <c r="K33" i="1"/>
  <c r="K34" i="1"/>
  <c r="K35" i="1"/>
  <c r="K36" i="1"/>
  <c r="K37" i="1"/>
  <c r="K38" i="1"/>
  <c r="K39" i="1"/>
  <c r="K40" i="1"/>
  <c r="K41" i="1"/>
  <c r="K42" i="1"/>
  <c r="K43" i="1"/>
  <c r="K44" i="1"/>
  <c r="K45" i="1"/>
  <c r="K18" i="1"/>
  <c r="E92" i="1"/>
  <c r="F118" i="1"/>
  <c r="F121" i="1"/>
  <c r="F93" i="1"/>
  <c r="F94" i="1"/>
  <c r="F95" i="1"/>
  <c r="F96" i="1"/>
  <c r="F97" i="1"/>
  <c r="F98" i="1"/>
  <c r="F99" i="1"/>
  <c r="F100" i="1"/>
  <c r="F101" i="1"/>
  <c r="F102" i="1"/>
  <c r="F103" i="1"/>
  <c r="F104" i="1"/>
  <c r="F105" i="1"/>
  <c r="F106" i="1"/>
  <c r="F107" i="1"/>
  <c r="F108" i="1"/>
  <c r="F109" i="1"/>
  <c r="F110" i="1"/>
  <c r="F111" i="1"/>
  <c r="F112" i="1"/>
  <c r="F113" i="1"/>
  <c r="F114" i="1"/>
  <c r="F115" i="1"/>
  <c r="F116" i="1"/>
  <c r="F117" i="1"/>
  <c r="F119" i="1"/>
  <c r="F120" i="1"/>
  <c r="F92"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93" i="1"/>
  <c r="D94" i="1"/>
  <c r="D92" i="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H42" i="1" l="1"/>
  <c r="H21" i="1"/>
  <c r="H22" i="1"/>
  <c r="H23" i="1"/>
  <c r="H24" i="1"/>
  <c r="H25" i="1"/>
  <c r="H26" i="1"/>
  <c r="H27" i="1"/>
  <c r="H28" i="1"/>
  <c r="H29" i="1"/>
  <c r="H30" i="1"/>
  <c r="H31" i="1"/>
  <c r="H32" i="1"/>
  <c r="H33" i="1"/>
  <c r="H34" i="1"/>
  <c r="H35" i="1"/>
  <c r="H36" i="1"/>
  <c r="H37" i="1"/>
  <c r="H38" i="1"/>
  <c r="H39" i="1"/>
  <c r="H40" i="1"/>
  <c r="H41" i="1"/>
  <c r="H43" i="1"/>
  <c r="H44" i="1"/>
  <c r="H45" i="1"/>
  <c r="H46" i="1"/>
  <c r="H47" i="1"/>
  <c r="H19" i="1"/>
  <c r="J19" i="1" s="1"/>
  <c r="H20" i="1"/>
  <c r="H18" i="1"/>
  <c r="J18" i="1" s="1"/>
  <c r="J20" i="1" l="1"/>
  <c r="J21" i="1" s="1"/>
  <c r="J22" i="1" s="1"/>
  <c r="J23" i="1" s="1"/>
  <c r="J24" i="1" s="1"/>
  <c r="J25" i="1" s="1"/>
  <c r="J26" i="1" s="1"/>
  <c r="J27" i="1" s="1"/>
  <c r="J28" i="1" s="1"/>
  <c r="J29" i="1" s="1"/>
  <c r="J30" i="1" s="1"/>
  <c r="J31" i="1" s="1"/>
  <c r="J32" i="1" s="1"/>
  <c r="J33" i="1" s="1"/>
  <c r="J34" i="1" s="1"/>
  <c r="J35" i="1" s="1"/>
  <c r="J36" i="1" s="1"/>
  <c r="J37" i="1" s="1"/>
  <c r="J38" i="1" s="1"/>
  <c r="J39" i="1" s="1"/>
  <c r="J40" i="1" s="1"/>
  <c r="J41" i="1" s="1"/>
  <c r="J42" i="1" s="1"/>
  <c r="J43" i="1" s="1"/>
  <c r="J44" i="1" s="1"/>
  <c r="J45" i="1" s="1"/>
  <c r="J46" i="1" s="1"/>
  <c r="J47" i="1" s="1"/>
  <c r="J48" i="1" s="1"/>
  <c r="J49" i="1" s="1"/>
  <c r="J50" i="1" s="1"/>
  <c r="J51" i="1" s="1"/>
  <c r="J52" i="1" s="1"/>
  <c r="J53" i="1" s="1"/>
  <c r="J54" i="1" s="1"/>
  <c r="J55" i="1" s="1"/>
  <c r="J56" i="1" s="1"/>
  <c r="J57" i="1" s="1"/>
  <c r="J58" i="1" s="1"/>
  <c r="J59" i="1" s="1"/>
  <c r="J60" i="1" s="1"/>
  <c r="J61" i="1" s="1"/>
  <c r="J62" i="1" s="1"/>
  <c r="J63" i="1" s="1"/>
  <c r="J64" i="1" s="1"/>
  <c r="J65" i="1" s="1"/>
  <c r="J66" i="1" s="1"/>
  <c r="J67" i="1" s="1"/>
  <c r="J68" i="1" s="1"/>
  <c r="J69" i="1" s="1"/>
  <c r="J70" i="1" s="1"/>
  <c r="J71" i="1" s="1"/>
  <c r="J72" i="1" s="1"/>
  <c r="J73" i="1" s="1"/>
  <c r="J74" i="1" s="1"/>
  <c r="J75" i="1" s="1"/>
  <c r="J76" i="1" s="1"/>
  <c r="J77" i="1" s="1"/>
</calcChain>
</file>

<file path=xl/sharedStrings.xml><?xml version="1.0" encoding="utf-8"?>
<sst xmlns="http://schemas.openxmlformats.org/spreadsheetml/2006/main" count="61" uniqueCount="53">
  <si>
    <t>1. As all the payments are per month, and different loans have different compounding periods, what is the effective monthly interest for each loan?</t>
  </si>
  <si>
    <t>Effective interest rate per period,</t>
  </si>
  <si>
    <t>i=[(1+r/m)^m]−1</t>
  </si>
  <si>
    <t>Julianne's student loan = $16,000, monthly payments at 4.5% interest quarterly compounded for 2 years</t>
  </si>
  <si>
    <t>Thomas student loan = $20,000, interest rate 4.5%, period 36 months</t>
  </si>
  <si>
    <t>effective monthly interest= 1.125%</t>
  </si>
  <si>
    <t>effective monthly interest = 1.125%</t>
  </si>
  <si>
    <t>credit card debt = $7,500, interest = 9% counpounded monthly, period = 3 years</t>
  </si>
  <si>
    <t>i=[(1+9%/12)^1]−1</t>
  </si>
  <si>
    <t>i=[(1+4.5%/4)^1]−1</t>
  </si>
  <si>
    <t>effective monthly interest = 0.750%</t>
  </si>
  <si>
    <t>2. Build a table to show, month by month for the next five years (60 months), the family’s income after expenses and debt, before the rent payment.</t>
  </si>
  <si>
    <t>Thomas</t>
  </si>
  <si>
    <t>House</t>
  </si>
  <si>
    <t>Julianne</t>
  </si>
  <si>
    <t>Income</t>
  </si>
  <si>
    <t>Month</t>
  </si>
  <si>
    <t>Expense</t>
  </si>
  <si>
    <t>Student Loan</t>
  </si>
  <si>
    <t>Student loan</t>
  </si>
  <si>
    <t>Credit Card</t>
  </si>
  <si>
    <t>Before Rent</t>
  </si>
  <si>
    <t>Scenario 1: Rent</t>
  </si>
  <si>
    <t>Rent</t>
  </si>
  <si>
    <t>Cumulative Savings</t>
  </si>
  <si>
    <t>scenario 2: Buy</t>
  </si>
  <si>
    <t>Mortgage</t>
  </si>
  <si>
    <t>Strata</t>
  </si>
  <si>
    <t>Down-Payment</t>
  </si>
  <si>
    <t>4. If instead the couple purchases the apartment, thus every month they pay mortgage, strata, pay back the down payment loan, what will be their cumulative savings every month? And at the end of five years? (hint: don’t forget to compound savings every month). Julianne hopes to travel to Europe next summer and estimates the trip will cost about $3500. How long it will take to save this amount if they indeed buy the apartment? Would they afford the trip next year?</t>
  </si>
  <si>
    <t>They will not afford the trip next year</t>
  </si>
  <si>
    <t>5. As shown in class, build a mortgage amortization table for the next five years. How much principal do they still have to pay after five years?</t>
  </si>
  <si>
    <t>Mortgage scedules of Payment</t>
  </si>
  <si>
    <t>Principal begin</t>
  </si>
  <si>
    <t>PMT</t>
  </si>
  <si>
    <t>Interest</t>
  </si>
  <si>
    <t>Principal end</t>
  </si>
  <si>
    <t>Annual Interest Rate</t>
  </si>
  <si>
    <t>Years</t>
  </si>
  <si>
    <t>Payments per year</t>
  </si>
  <si>
    <t>Amount</t>
  </si>
  <si>
    <t>6. So far, you should have a table with 60 lines (months) and cumulative savings in each scenario. Assuming they do not take the trip, and that the value of the apartment stays the same, how much equity do they have in the apartment after five years if they buy? In which scenario do they have more wealth? (Cumulative savings in scenario 1 vs (cumulative savings + apt equity) in scenario 2)</t>
  </si>
  <si>
    <t>7. Assuming that the estimation of a 15% decrease in apartment value is trustworthy, how much equity do they have in the apartment after five years? Should the couple proceed with the buy or should wait?</t>
  </si>
  <si>
    <t>Total equity = $300,000 - $217,074.03 = $82,925.97</t>
  </si>
  <si>
    <t>Decrease in apartment value = $300,000 - (15%*300,000) = $255,000</t>
  </si>
  <si>
    <t>Equity = $255,000 - $217,074.03 = 37925.97</t>
  </si>
  <si>
    <t xml:space="preserve">The couple shoud wait </t>
  </si>
  <si>
    <t>8. At what percent decrease in the apartment value would both options (buy or rent) lead to the same total wealth in five years? (thus they would be indifferent between rent or buy)</t>
  </si>
  <si>
    <t>If they buy, they will have more wealth than renting the apartment</t>
  </si>
  <si>
    <t>Equity = $118,511.64 - $88,730.53 = $29,781.11</t>
  </si>
  <si>
    <t>decrease value = $29,781.11 + $217,074.03 = $246,855.14</t>
  </si>
  <si>
    <t xml:space="preserve">Percentage Decrease = ($300,000 - 246,855.14)/300,000 = 17.71% </t>
  </si>
  <si>
    <t>It will take the couple 5 months to save the travel money. Yes, they will offord the trip next yesr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</si>
</sst>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9" formatCode="_-[$$-409]* #,##0.00_ ;_-[$$-409]* \-#,##0.00\ ;_-[$$-409]* &quot;-&quot;??_ ;_-@_ "/>
  </numFmts>
  <fonts count="3" x14ac:knownFonts="1">
    <font>
      <sz val="11"/>
      <color theme="1"/>
      <name val="Calibri"/>
      <family val="2"/>
      <charset val="1"/>
      <scheme val="minor"/>
    </font>
    <font>
      <sz val="11"/>
      <color theme="1"/>
      <name val="Calibri"/>
      <family val="2"/>
      <charset val="1"/>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6">
    <xf numFmtId="0" fontId="0" fillId="0" borderId="0" xfId="0"/>
    <xf numFmtId="0" fontId="2" fillId="0" borderId="0" xfId="0" applyFont="1"/>
    <xf numFmtId="9" fontId="2" fillId="0" borderId="0" xfId="0" applyNumberFormat="1" applyFont="1"/>
    <xf numFmtId="3" fontId="2" fillId="0" borderId="0" xfId="0" applyNumberFormat="1" applyFont="1"/>
    <xf numFmtId="169" fontId="2" fillId="0" borderId="0" xfId="0" applyNumberFormat="1" applyFont="1"/>
    <xf numFmtId="10" fontId="2"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8"/>
  <sheetViews>
    <sheetView tabSelected="1" workbookViewId="0">
      <selection activeCell="A79" sqref="A79:XFD79"/>
    </sheetView>
  </sheetViews>
  <sheetFormatPr defaultRowHeight="15" x14ac:dyDescent="0.25"/>
  <cols>
    <col min="3" max="3" width="14.140625" bestFit="1" customWidth="1"/>
    <col min="4" max="5" width="12" bestFit="1" customWidth="1"/>
    <col min="6" max="7" width="12.28515625" bestFit="1" customWidth="1"/>
    <col min="10" max="10" width="12.28515625" bestFit="1" customWidth="1"/>
    <col min="11" max="11" width="11" bestFit="1" customWidth="1"/>
    <col min="13" max="13" width="10.42578125" bestFit="1" customWidth="1"/>
    <col min="14" max="14" width="12" bestFit="1" customWidth="1"/>
  </cols>
  <sheetData>
    <row r="1" spans="1:15" x14ac:dyDescent="0.25">
      <c r="A1" t="s">
        <v>0</v>
      </c>
    </row>
    <row r="3" spans="1:15" x14ac:dyDescent="0.25">
      <c r="B3" s="1" t="s">
        <v>1</v>
      </c>
      <c r="C3" s="1"/>
      <c r="D3" s="1"/>
      <c r="E3" s="1"/>
    </row>
    <row r="4" spans="1:15" x14ac:dyDescent="0.25">
      <c r="B4" s="1" t="s">
        <v>2</v>
      </c>
      <c r="C4" s="1"/>
      <c r="D4" s="1"/>
      <c r="E4" s="1"/>
    </row>
    <row r="5" spans="1:15" x14ac:dyDescent="0.25">
      <c r="B5" s="1" t="s">
        <v>3</v>
      </c>
      <c r="C5" s="1"/>
      <c r="D5" s="1"/>
      <c r="E5" s="1"/>
    </row>
    <row r="6" spans="1:15" x14ac:dyDescent="0.25">
      <c r="B6" s="1" t="s">
        <v>9</v>
      </c>
      <c r="C6" s="1"/>
      <c r="D6" s="1"/>
      <c r="E6" s="1"/>
    </row>
    <row r="7" spans="1:15" x14ac:dyDescent="0.25">
      <c r="B7" s="5" t="s">
        <v>5</v>
      </c>
      <c r="C7" s="1"/>
      <c r="D7" s="1"/>
      <c r="E7" s="1"/>
    </row>
    <row r="8" spans="1:15" x14ac:dyDescent="0.25">
      <c r="B8" s="1" t="s">
        <v>4</v>
      </c>
      <c r="C8" s="1"/>
      <c r="D8" s="1"/>
      <c r="E8" s="1"/>
    </row>
    <row r="9" spans="1:15" x14ac:dyDescent="0.25">
      <c r="B9" s="1" t="s">
        <v>9</v>
      </c>
      <c r="C9" s="1"/>
      <c r="D9" s="1"/>
      <c r="E9" s="1"/>
    </row>
    <row r="10" spans="1:15" x14ac:dyDescent="0.25">
      <c r="B10" s="5" t="s">
        <v>6</v>
      </c>
      <c r="C10" s="1"/>
      <c r="D10" s="1"/>
      <c r="E10" s="1"/>
    </row>
    <row r="11" spans="1:15" x14ac:dyDescent="0.25">
      <c r="B11" s="1" t="s">
        <v>7</v>
      </c>
      <c r="C11" s="1"/>
      <c r="D11" s="1"/>
      <c r="E11" s="1"/>
    </row>
    <row r="12" spans="1:15" x14ac:dyDescent="0.25">
      <c r="B12" s="1" t="s">
        <v>8</v>
      </c>
      <c r="C12" s="1"/>
      <c r="D12" s="1"/>
      <c r="E12" s="1"/>
    </row>
    <row r="13" spans="1:15" x14ac:dyDescent="0.25">
      <c r="B13" s="5" t="s">
        <v>10</v>
      </c>
      <c r="C13" s="1"/>
      <c r="D13" s="1"/>
      <c r="E13" s="1"/>
    </row>
    <row r="15" spans="1:15" x14ac:dyDescent="0.25">
      <c r="A15" t="s">
        <v>11</v>
      </c>
    </row>
    <row r="16" spans="1:15" x14ac:dyDescent="0.25">
      <c r="A16" s="1"/>
      <c r="B16" s="1" t="s">
        <v>14</v>
      </c>
      <c r="C16" s="1" t="s">
        <v>12</v>
      </c>
      <c r="D16" s="1" t="s">
        <v>13</v>
      </c>
      <c r="E16" s="1" t="s">
        <v>14</v>
      </c>
      <c r="F16" s="1" t="s">
        <v>12</v>
      </c>
      <c r="G16" s="1" t="s">
        <v>12</v>
      </c>
      <c r="H16" s="1" t="s">
        <v>15</v>
      </c>
      <c r="I16" s="1" t="s">
        <v>22</v>
      </c>
      <c r="J16" s="1"/>
      <c r="K16" s="1" t="s">
        <v>25</v>
      </c>
      <c r="L16" s="1"/>
      <c r="M16" s="1"/>
      <c r="N16" s="1"/>
      <c r="O16" s="1"/>
    </row>
    <row r="17" spans="1:15" x14ac:dyDescent="0.25">
      <c r="A17" s="1" t="s">
        <v>16</v>
      </c>
      <c r="B17" s="1" t="s">
        <v>15</v>
      </c>
      <c r="C17" s="1" t="s">
        <v>15</v>
      </c>
      <c r="D17" s="1" t="s">
        <v>17</v>
      </c>
      <c r="E17" s="1" t="s">
        <v>18</v>
      </c>
      <c r="F17" s="1" t="s">
        <v>19</v>
      </c>
      <c r="G17" s="1" t="s">
        <v>20</v>
      </c>
      <c r="H17" s="1" t="s">
        <v>21</v>
      </c>
      <c r="I17" s="1" t="s">
        <v>23</v>
      </c>
      <c r="J17" s="1" t="s">
        <v>24</v>
      </c>
      <c r="K17" s="1" t="s">
        <v>26</v>
      </c>
      <c r="L17" s="1" t="s">
        <v>27</v>
      </c>
      <c r="M17" s="1" t="s">
        <v>28</v>
      </c>
      <c r="N17" s="1" t="s">
        <v>24</v>
      </c>
      <c r="O17" s="1"/>
    </row>
    <row r="18" spans="1:15" x14ac:dyDescent="0.25">
      <c r="A18" s="1">
        <v>1</v>
      </c>
      <c r="B18" s="1">
        <v>3016</v>
      </c>
      <c r="C18" s="1">
        <v>2940</v>
      </c>
      <c r="D18" s="1">
        <v>2000</v>
      </c>
      <c r="E18" s="1">
        <v>698.36</v>
      </c>
      <c r="F18" s="1">
        <v>595.94000000000005</v>
      </c>
      <c r="G18" s="1">
        <v>239.83</v>
      </c>
      <c r="H18" s="1">
        <f>B18+C18-D18-E18-F18-G18</f>
        <v>2421.87</v>
      </c>
      <c r="I18" s="1">
        <v>1200</v>
      </c>
      <c r="J18" s="4">
        <f>H18-I18</f>
        <v>1221.8699999999999</v>
      </c>
      <c r="K18" s="4">
        <f>PMT(D$85/D$87,D$86*D$87,D$88)</f>
        <v>-1145.7967091171026</v>
      </c>
      <c r="L18" s="1">
        <v>200</v>
      </c>
      <c r="M18" s="4">
        <f>PMT(2%/12,5*12,20000)</f>
        <v>-350.55520106488757</v>
      </c>
      <c r="N18" s="4">
        <f>H18+K18-L18+M18</f>
        <v>725.51808981800968</v>
      </c>
      <c r="O18" s="1"/>
    </row>
    <row r="19" spans="1:15" x14ac:dyDescent="0.25">
      <c r="A19" s="1">
        <v>2</v>
      </c>
      <c r="B19" s="1">
        <v>3016</v>
      </c>
      <c r="C19" s="1">
        <v>2940</v>
      </c>
      <c r="D19" s="1">
        <v>2000</v>
      </c>
      <c r="E19" s="1">
        <v>698.36</v>
      </c>
      <c r="F19" s="1">
        <v>595.94000000000005</v>
      </c>
      <c r="G19" s="1">
        <v>239.83</v>
      </c>
      <c r="H19" s="1">
        <f>B19+C19-D19-E19-F19-G19</f>
        <v>2421.87</v>
      </c>
      <c r="I19" s="1">
        <v>1200</v>
      </c>
      <c r="J19" s="4">
        <f>H19-I19+J18</f>
        <v>2443.7399999999998</v>
      </c>
      <c r="K19" s="4">
        <f>PMT(D$85/D$87,D$86*D$87,D$88)</f>
        <v>-1145.7967091171026</v>
      </c>
      <c r="L19" s="1">
        <v>200</v>
      </c>
      <c r="M19" s="4">
        <f t="shared" ref="M19:M77" si="0">PMT(2%/12,5*12,20000)</f>
        <v>-350.55520106488757</v>
      </c>
      <c r="N19" s="4">
        <f>H19+K19-L19+M19+N18</f>
        <v>1451.0361796360194</v>
      </c>
      <c r="O19" s="1"/>
    </row>
    <row r="20" spans="1:15" x14ac:dyDescent="0.25">
      <c r="A20" s="1">
        <v>3</v>
      </c>
      <c r="B20" s="1">
        <v>3016</v>
      </c>
      <c r="C20" s="1">
        <v>2940</v>
      </c>
      <c r="D20" s="1">
        <v>2000</v>
      </c>
      <c r="E20" s="1">
        <v>698.36</v>
      </c>
      <c r="F20" s="1">
        <v>595.94000000000005</v>
      </c>
      <c r="G20" s="1">
        <v>239.83</v>
      </c>
      <c r="H20" s="1">
        <f t="shared" ref="H20:H47" si="1">B20+C20-D20-E20-F20-G20</f>
        <v>2421.87</v>
      </c>
      <c r="I20" s="1">
        <v>1200</v>
      </c>
      <c r="J20" s="4">
        <f>H20-I20+J19</f>
        <v>3665.6099999999997</v>
      </c>
      <c r="K20" s="4">
        <f>PMT(D$85/D$87,D$86*D$87,D$88)</f>
        <v>-1145.7967091171026</v>
      </c>
      <c r="L20" s="1">
        <v>200</v>
      </c>
      <c r="M20" s="4">
        <f t="shared" si="0"/>
        <v>-350.55520106488757</v>
      </c>
      <c r="N20" s="4">
        <f t="shared" ref="N20:N77" si="2">H20+K20-L20+M20+N19</f>
        <v>2176.5542694540291</v>
      </c>
      <c r="O20" s="1"/>
    </row>
    <row r="21" spans="1:15" x14ac:dyDescent="0.25">
      <c r="A21" s="1">
        <v>4</v>
      </c>
      <c r="B21" s="1">
        <v>3016</v>
      </c>
      <c r="C21" s="1">
        <v>2940</v>
      </c>
      <c r="D21" s="1">
        <v>2000</v>
      </c>
      <c r="E21" s="1">
        <v>698.36</v>
      </c>
      <c r="F21" s="1">
        <v>595.94000000000005</v>
      </c>
      <c r="G21" s="1">
        <v>239.83</v>
      </c>
      <c r="H21" s="1">
        <f t="shared" si="1"/>
        <v>2421.87</v>
      </c>
      <c r="I21" s="1">
        <v>1200</v>
      </c>
      <c r="J21" s="4">
        <f t="shared" ref="J21:J47" si="3">H21-I21+J20</f>
        <v>4887.4799999999996</v>
      </c>
      <c r="K21" s="4">
        <f>PMT(D$85/D$87,D$86*D$87,D$88)</f>
        <v>-1145.7967091171026</v>
      </c>
      <c r="L21" s="1">
        <v>200</v>
      </c>
      <c r="M21" s="4">
        <f t="shared" si="0"/>
        <v>-350.55520106488757</v>
      </c>
      <c r="N21" s="4">
        <f t="shared" si="2"/>
        <v>2902.0723592720387</v>
      </c>
      <c r="O21" s="1"/>
    </row>
    <row r="22" spans="1:15" x14ac:dyDescent="0.25">
      <c r="A22" s="1">
        <v>5</v>
      </c>
      <c r="B22" s="1">
        <v>3016</v>
      </c>
      <c r="C22" s="1">
        <v>2940</v>
      </c>
      <c r="D22" s="1">
        <v>2000</v>
      </c>
      <c r="E22" s="1">
        <v>698.36</v>
      </c>
      <c r="F22" s="1">
        <v>595.94000000000005</v>
      </c>
      <c r="G22" s="1">
        <v>239.83</v>
      </c>
      <c r="H22" s="1">
        <f t="shared" si="1"/>
        <v>2421.87</v>
      </c>
      <c r="I22" s="1">
        <v>1200</v>
      </c>
      <c r="J22" s="4">
        <f t="shared" si="3"/>
        <v>6109.3499999999995</v>
      </c>
      <c r="K22" s="4">
        <f>PMT(D$85/D$87,D$86*D$87,D$88)</f>
        <v>-1145.7967091171026</v>
      </c>
      <c r="L22" s="1">
        <v>200</v>
      </c>
      <c r="M22" s="4">
        <f t="shared" si="0"/>
        <v>-350.55520106488757</v>
      </c>
      <c r="N22" s="4">
        <f t="shared" si="2"/>
        <v>3627.5904490900484</v>
      </c>
      <c r="O22" s="1"/>
    </row>
    <row r="23" spans="1:15" x14ac:dyDescent="0.25">
      <c r="A23" s="1">
        <v>6</v>
      </c>
      <c r="B23" s="1">
        <v>3016</v>
      </c>
      <c r="C23" s="1">
        <v>2940</v>
      </c>
      <c r="D23" s="1">
        <v>2000</v>
      </c>
      <c r="E23" s="1">
        <v>698.36</v>
      </c>
      <c r="F23" s="1">
        <v>595.94000000000005</v>
      </c>
      <c r="G23" s="1">
        <v>239.83</v>
      </c>
      <c r="H23" s="1">
        <f t="shared" si="1"/>
        <v>2421.87</v>
      </c>
      <c r="I23" s="1">
        <v>1200</v>
      </c>
      <c r="J23" s="4">
        <f t="shared" si="3"/>
        <v>7331.2199999999993</v>
      </c>
      <c r="K23" s="4">
        <f>PMT(D$85/D$87,D$86*D$87,D$88)</f>
        <v>-1145.7967091171026</v>
      </c>
      <c r="L23" s="1">
        <v>200</v>
      </c>
      <c r="M23" s="4">
        <f t="shared" si="0"/>
        <v>-350.55520106488757</v>
      </c>
      <c r="N23" s="4">
        <f t="shared" si="2"/>
        <v>4353.1085389080581</v>
      </c>
      <c r="O23" s="1"/>
    </row>
    <row r="24" spans="1:15" x14ac:dyDescent="0.25">
      <c r="A24" s="1">
        <v>7</v>
      </c>
      <c r="B24" s="1">
        <v>3016</v>
      </c>
      <c r="C24" s="1">
        <v>2940</v>
      </c>
      <c r="D24" s="1">
        <v>2000</v>
      </c>
      <c r="E24" s="1">
        <v>698.36</v>
      </c>
      <c r="F24" s="1">
        <v>595.94000000000005</v>
      </c>
      <c r="G24" s="1">
        <v>239.83</v>
      </c>
      <c r="H24" s="1">
        <f t="shared" si="1"/>
        <v>2421.87</v>
      </c>
      <c r="I24" s="1">
        <v>1200</v>
      </c>
      <c r="J24" s="4">
        <f t="shared" si="3"/>
        <v>8553.09</v>
      </c>
      <c r="K24" s="4">
        <f>PMT(D$85/D$87,D$86*D$87,D$88)</f>
        <v>-1145.7967091171026</v>
      </c>
      <c r="L24" s="1">
        <v>200</v>
      </c>
      <c r="M24" s="4">
        <f t="shared" si="0"/>
        <v>-350.55520106488757</v>
      </c>
      <c r="N24" s="4">
        <f t="shared" si="2"/>
        <v>5078.6266287260678</v>
      </c>
      <c r="O24" s="1"/>
    </row>
    <row r="25" spans="1:15" x14ac:dyDescent="0.25">
      <c r="A25" s="1">
        <v>8</v>
      </c>
      <c r="B25" s="1">
        <v>3016</v>
      </c>
      <c r="C25" s="1">
        <v>2940</v>
      </c>
      <c r="D25" s="1">
        <v>2000</v>
      </c>
      <c r="E25" s="1">
        <v>698.36</v>
      </c>
      <c r="F25" s="1">
        <v>595.94000000000005</v>
      </c>
      <c r="G25" s="1">
        <v>239.83</v>
      </c>
      <c r="H25" s="1">
        <f t="shared" si="1"/>
        <v>2421.87</v>
      </c>
      <c r="I25" s="1">
        <v>1200</v>
      </c>
      <c r="J25" s="4">
        <f t="shared" si="3"/>
        <v>9774.9599999999991</v>
      </c>
      <c r="K25" s="4">
        <f>PMT(D$85/D$87,D$86*D$87,D$88)</f>
        <v>-1145.7967091171026</v>
      </c>
      <c r="L25" s="1">
        <v>200</v>
      </c>
      <c r="M25" s="4">
        <f t="shared" si="0"/>
        <v>-350.55520106488757</v>
      </c>
      <c r="N25" s="4">
        <f t="shared" si="2"/>
        <v>5804.1447185440775</v>
      </c>
      <c r="O25" s="1"/>
    </row>
    <row r="26" spans="1:15" x14ac:dyDescent="0.25">
      <c r="A26" s="1">
        <v>9</v>
      </c>
      <c r="B26" s="1">
        <v>3016</v>
      </c>
      <c r="C26" s="1">
        <v>2940</v>
      </c>
      <c r="D26" s="1">
        <v>2000</v>
      </c>
      <c r="E26" s="1">
        <v>698.36</v>
      </c>
      <c r="F26" s="1">
        <v>595.94000000000005</v>
      </c>
      <c r="G26" s="1">
        <v>239.83</v>
      </c>
      <c r="H26" s="1">
        <f t="shared" si="1"/>
        <v>2421.87</v>
      </c>
      <c r="I26" s="1">
        <v>1200</v>
      </c>
      <c r="J26" s="4">
        <f t="shared" si="3"/>
        <v>10996.829999999998</v>
      </c>
      <c r="K26" s="4">
        <f>PMT(D$85/D$87,D$86*D$87,D$88)</f>
        <v>-1145.7967091171026</v>
      </c>
      <c r="L26" s="1">
        <v>200</v>
      </c>
      <c r="M26" s="4">
        <f t="shared" si="0"/>
        <v>-350.55520106488757</v>
      </c>
      <c r="N26" s="4">
        <f t="shared" si="2"/>
        <v>6529.6628083620872</v>
      </c>
      <c r="O26" s="1"/>
    </row>
    <row r="27" spans="1:15" x14ac:dyDescent="0.25">
      <c r="A27" s="1">
        <v>10</v>
      </c>
      <c r="B27" s="1">
        <v>3016</v>
      </c>
      <c r="C27" s="1">
        <v>2940</v>
      </c>
      <c r="D27" s="1">
        <v>2000</v>
      </c>
      <c r="E27" s="1">
        <v>698.36</v>
      </c>
      <c r="F27" s="1">
        <v>595.94000000000005</v>
      </c>
      <c r="G27" s="1">
        <v>239.83</v>
      </c>
      <c r="H27" s="1">
        <f t="shared" si="1"/>
        <v>2421.87</v>
      </c>
      <c r="I27" s="1">
        <v>1200</v>
      </c>
      <c r="J27" s="4">
        <f t="shared" si="3"/>
        <v>12218.699999999997</v>
      </c>
      <c r="K27" s="4">
        <f>PMT(D$85/D$87,D$86*D$87,D$88)</f>
        <v>-1145.7967091171026</v>
      </c>
      <c r="L27" s="1">
        <v>200</v>
      </c>
      <c r="M27" s="4">
        <f t="shared" si="0"/>
        <v>-350.55520106488757</v>
      </c>
      <c r="N27" s="4">
        <f t="shared" si="2"/>
        <v>7255.1808981800968</v>
      </c>
      <c r="O27" s="1"/>
    </row>
    <row r="28" spans="1:15" x14ac:dyDescent="0.25">
      <c r="A28" s="1">
        <v>11</v>
      </c>
      <c r="B28" s="1">
        <v>3016</v>
      </c>
      <c r="C28" s="1">
        <v>2940</v>
      </c>
      <c r="D28" s="1">
        <v>2000</v>
      </c>
      <c r="E28" s="1">
        <v>698.36</v>
      </c>
      <c r="F28" s="1">
        <v>595.94000000000005</v>
      </c>
      <c r="G28" s="1">
        <v>239.83</v>
      </c>
      <c r="H28" s="1">
        <f t="shared" si="1"/>
        <v>2421.87</v>
      </c>
      <c r="I28" s="1">
        <v>1200</v>
      </c>
      <c r="J28" s="4">
        <f t="shared" si="3"/>
        <v>13440.569999999996</v>
      </c>
      <c r="K28" s="4">
        <f>PMT(D$85/D$87,D$86*D$87,D$88)</f>
        <v>-1145.7967091171026</v>
      </c>
      <c r="L28" s="1">
        <v>200</v>
      </c>
      <c r="M28" s="4">
        <f t="shared" si="0"/>
        <v>-350.55520106488757</v>
      </c>
      <c r="N28" s="4">
        <f t="shared" si="2"/>
        <v>7980.6989879981065</v>
      </c>
      <c r="O28" s="1"/>
    </row>
    <row r="29" spans="1:15" x14ac:dyDescent="0.25">
      <c r="A29" s="1">
        <v>12</v>
      </c>
      <c r="B29" s="1">
        <v>3016</v>
      </c>
      <c r="C29" s="1">
        <v>2940</v>
      </c>
      <c r="D29" s="1">
        <v>2000</v>
      </c>
      <c r="E29" s="1">
        <v>698.36</v>
      </c>
      <c r="F29" s="1">
        <v>595.94000000000005</v>
      </c>
      <c r="G29" s="1">
        <v>239.83</v>
      </c>
      <c r="H29" s="1">
        <f t="shared" si="1"/>
        <v>2421.87</v>
      </c>
      <c r="I29" s="1">
        <v>1200</v>
      </c>
      <c r="J29" s="4">
        <f t="shared" si="3"/>
        <v>14662.439999999995</v>
      </c>
      <c r="K29" s="4">
        <f>PMT(D$85/D$87,D$86*D$87,D$88)</f>
        <v>-1145.7967091171026</v>
      </c>
      <c r="L29" s="1">
        <v>200</v>
      </c>
      <c r="M29" s="4">
        <f t="shared" si="0"/>
        <v>-350.55520106488757</v>
      </c>
      <c r="N29" s="4">
        <f t="shared" si="2"/>
        <v>8706.2170778161162</v>
      </c>
      <c r="O29" s="1"/>
    </row>
    <row r="30" spans="1:15" x14ac:dyDescent="0.25">
      <c r="A30" s="1">
        <v>13</v>
      </c>
      <c r="B30" s="1">
        <v>3016</v>
      </c>
      <c r="C30" s="1">
        <v>2940</v>
      </c>
      <c r="D30" s="1">
        <v>2000</v>
      </c>
      <c r="E30" s="1">
        <v>698.36</v>
      </c>
      <c r="F30" s="1">
        <v>595.94000000000005</v>
      </c>
      <c r="G30" s="1">
        <v>239.83</v>
      </c>
      <c r="H30" s="1">
        <f t="shared" si="1"/>
        <v>2421.87</v>
      </c>
      <c r="I30" s="1">
        <v>1200</v>
      </c>
      <c r="J30" s="4">
        <f t="shared" si="3"/>
        <v>15884.309999999994</v>
      </c>
      <c r="K30" s="4">
        <f>PMT(D$85/D$87,D$86*D$87,D$88)</f>
        <v>-1145.7967091171026</v>
      </c>
      <c r="L30" s="1">
        <v>200</v>
      </c>
      <c r="M30" s="4">
        <f t="shared" si="0"/>
        <v>-350.55520106488757</v>
      </c>
      <c r="N30" s="4">
        <f t="shared" si="2"/>
        <v>9431.7351676341259</v>
      </c>
      <c r="O30" s="1"/>
    </row>
    <row r="31" spans="1:15" x14ac:dyDescent="0.25">
      <c r="A31" s="1">
        <v>14</v>
      </c>
      <c r="B31" s="1">
        <v>3016</v>
      </c>
      <c r="C31" s="1">
        <v>2940</v>
      </c>
      <c r="D31" s="1">
        <v>2000</v>
      </c>
      <c r="E31" s="1">
        <v>698.36</v>
      </c>
      <c r="F31" s="1">
        <v>595.94000000000005</v>
      </c>
      <c r="G31" s="1">
        <v>239.83</v>
      </c>
      <c r="H31" s="1">
        <f t="shared" si="1"/>
        <v>2421.87</v>
      </c>
      <c r="I31" s="1">
        <v>1200</v>
      </c>
      <c r="J31" s="4">
        <f t="shared" si="3"/>
        <v>17106.179999999993</v>
      </c>
      <c r="K31" s="4">
        <f>PMT(D$85/D$87,D$86*D$87,D$88)</f>
        <v>-1145.7967091171026</v>
      </c>
      <c r="L31" s="1">
        <v>200</v>
      </c>
      <c r="M31" s="4">
        <f t="shared" si="0"/>
        <v>-350.55520106488757</v>
      </c>
      <c r="N31" s="4">
        <f t="shared" si="2"/>
        <v>10157.253257452136</v>
      </c>
      <c r="O31" s="1"/>
    </row>
    <row r="32" spans="1:15" x14ac:dyDescent="0.25">
      <c r="A32" s="1">
        <v>15</v>
      </c>
      <c r="B32" s="1">
        <v>3016</v>
      </c>
      <c r="C32" s="1">
        <v>2940</v>
      </c>
      <c r="D32" s="1">
        <v>2000</v>
      </c>
      <c r="E32" s="1">
        <v>698.36</v>
      </c>
      <c r="F32" s="1">
        <v>595.94000000000005</v>
      </c>
      <c r="G32" s="1">
        <v>239.83</v>
      </c>
      <c r="H32" s="1">
        <f t="shared" si="1"/>
        <v>2421.87</v>
      </c>
      <c r="I32" s="1">
        <v>1200</v>
      </c>
      <c r="J32" s="4">
        <f t="shared" si="3"/>
        <v>18328.049999999992</v>
      </c>
      <c r="K32" s="4">
        <f>PMT(D$85/D$87,D$86*D$87,D$88)</f>
        <v>-1145.7967091171026</v>
      </c>
      <c r="L32" s="1">
        <v>200</v>
      </c>
      <c r="M32" s="4">
        <f t="shared" si="0"/>
        <v>-350.55520106488757</v>
      </c>
      <c r="N32" s="4">
        <f t="shared" si="2"/>
        <v>10882.771347270145</v>
      </c>
      <c r="O32" s="1"/>
    </row>
    <row r="33" spans="1:15" x14ac:dyDescent="0.25">
      <c r="A33" s="1">
        <v>16</v>
      </c>
      <c r="B33" s="1">
        <v>3016</v>
      </c>
      <c r="C33" s="1">
        <v>2940</v>
      </c>
      <c r="D33" s="1">
        <v>2000</v>
      </c>
      <c r="E33" s="1">
        <v>698.36</v>
      </c>
      <c r="F33" s="1">
        <v>595.94000000000005</v>
      </c>
      <c r="G33" s="1">
        <v>239.83</v>
      </c>
      <c r="H33" s="1">
        <f t="shared" si="1"/>
        <v>2421.87</v>
      </c>
      <c r="I33" s="1">
        <v>1200</v>
      </c>
      <c r="J33" s="4">
        <f t="shared" si="3"/>
        <v>19549.919999999991</v>
      </c>
      <c r="K33" s="4">
        <f>PMT(D$85/D$87,D$86*D$87,D$88)</f>
        <v>-1145.7967091171026</v>
      </c>
      <c r="L33" s="1">
        <v>200</v>
      </c>
      <c r="M33" s="4">
        <f t="shared" si="0"/>
        <v>-350.55520106488757</v>
      </c>
      <c r="N33" s="4">
        <f t="shared" si="2"/>
        <v>11608.289437088155</v>
      </c>
      <c r="O33" s="1"/>
    </row>
    <row r="34" spans="1:15" x14ac:dyDescent="0.25">
      <c r="A34" s="1">
        <v>17</v>
      </c>
      <c r="B34" s="1">
        <v>3016</v>
      </c>
      <c r="C34" s="1">
        <v>2940</v>
      </c>
      <c r="D34" s="1">
        <v>2000</v>
      </c>
      <c r="E34" s="1">
        <v>698.36</v>
      </c>
      <c r="F34" s="1">
        <v>595.94000000000005</v>
      </c>
      <c r="G34" s="1">
        <v>239.83</v>
      </c>
      <c r="H34" s="1">
        <f t="shared" si="1"/>
        <v>2421.87</v>
      </c>
      <c r="I34" s="1">
        <v>1200</v>
      </c>
      <c r="J34" s="4">
        <f t="shared" si="3"/>
        <v>20771.78999999999</v>
      </c>
      <c r="K34" s="4">
        <f>PMT(D$85/D$87,D$86*D$87,D$88)</f>
        <v>-1145.7967091171026</v>
      </c>
      <c r="L34" s="1">
        <v>200</v>
      </c>
      <c r="M34" s="4">
        <f t="shared" si="0"/>
        <v>-350.55520106488757</v>
      </c>
      <c r="N34" s="4">
        <f t="shared" si="2"/>
        <v>12333.807526906165</v>
      </c>
      <c r="O34" s="1"/>
    </row>
    <row r="35" spans="1:15" x14ac:dyDescent="0.25">
      <c r="A35" s="1">
        <v>18</v>
      </c>
      <c r="B35" s="1">
        <v>3016</v>
      </c>
      <c r="C35" s="1">
        <v>2940</v>
      </c>
      <c r="D35" s="1">
        <v>2000</v>
      </c>
      <c r="E35" s="1">
        <v>698.36</v>
      </c>
      <c r="F35" s="1">
        <v>595.94000000000005</v>
      </c>
      <c r="G35" s="1">
        <v>239.83</v>
      </c>
      <c r="H35" s="1">
        <f t="shared" si="1"/>
        <v>2421.87</v>
      </c>
      <c r="I35" s="1">
        <v>1200</v>
      </c>
      <c r="J35" s="4">
        <f t="shared" si="3"/>
        <v>21993.659999999989</v>
      </c>
      <c r="K35" s="4">
        <f>PMT(D$85/D$87,D$86*D$87,D$88)</f>
        <v>-1145.7967091171026</v>
      </c>
      <c r="L35" s="1">
        <v>200</v>
      </c>
      <c r="M35" s="4">
        <f t="shared" si="0"/>
        <v>-350.55520106488757</v>
      </c>
      <c r="N35" s="4">
        <f t="shared" si="2"/>
        <v>13059.325616724174</v>
      </c>
      <c r="O35" s="1"/>
    </row>
    <row r="36" spans="1:15" x14ac:dyDescent="0.25">
      <c r="A36" s="1">
        <v>19</v>
      </c>
      <c r="B36" s="1">
        <v>3016</v>
      </c>
      <c r="C36" s="1">
        <v>2940</v>
      </c>
      <c r="D36" s="1">
        <v>2000</v>
      </c>
      <c r="E36" s="1">
        <v>698.36</v>
      </c>
      <c r="F36" s="1">
        <v>595.94000000000005</v>
      </c>
      <c r="G36" s="1">
        <v>239.83</v>
      </c>
      <c r="H36" s="1">
        <f t="shared" si="1"/>
        <v>2421.87</v>
      </c>
      <c r="I36" s="1">
        <v>1200</v>
      </c>
      <c r="J36" s="4">
        <f t="shared" si="3"/>
        <v>23215.529999999988</v>
      </c>
      <c r="K36" s="4">
        <f>PMT(D$85/D$87,D$86*D$87,D$88)</f>
        <v>-1145.7967091171026</v>
      </c>
      <c r="L36" s="1">
        <v>200</v>
      </c>
      <c r="M36" s="4">
        <f t="shared" si="0"/>
        <v>-350.55520106488757</v>
      </c>
      <c r="N36" s="4">
        <f t="shared" si="2"/>
        <v>13784.843706542184</v>
      </c>
      <c r="O36" s="1"/>
    </row>
    <row r="37" spans="1:15" x14ac:dyDescent="0.25">
      <c r="A37" s="1">
        <v>20</v>
      </c>
      <c r="B37" s="1">
        <v>3016</v>
      </c>
      <c r="C37" s="1">
        <v>2940</v>
      </c>
      <c r="D37" s="1">
        <v>2000</v>
      </c>
      <c r="E37" s="1">
        <v>698.36</v>
      </c>
      <c r="F37" s="1">
        <v>595.94000000000005</v>
      </c>
      <c r="G37" s="1">
        <v>239.83</v>
      </c>
      <c r="H37" s="1">
        <f t="shared" si="1"/>
        <v>2421.87</v>
      </c>
      <c r="I37" s="1">
        <v>1200</v>
      </c>
      <c r="J37" s="4">
        <f t="shared" si="3"/>
        <v>24437.399999999987</v>
      </c>
      <c r="K37" s="4">
        <f>PMT(D$85/D$87,D$86*D$87,D$88)</f>
        <v>-1145.7967091171026</v>
      </c>
      <c r="L37" s="1">
        <v>200</v>
      </c>
      <c r="M37" s="4">
        <f t="shared" si="0"/>
        <v>-350.55520106488757</v>
      </c>
      <c r="N37" s="4">
        <f t="shared" si="2"/>
        <v>14510.361796360194</v>
      </c>
      <c r="O37" s="1"/>
    </row>
    <row r="38" spans="1:15" x14ac:dyDescent="0.25">
      <c r="A38" s="1">
        <v>21</v>
      </c>
      <c r="B38" s="1">
        <v>3016</v>
      </c>
      <c r="C38" s="1">
        <v>2940</v>
      </c>
      <c r="D38" s="1">
        <v>2000</v>
      </c>
      <c r="E38" s="1">
        <v>698.36</v>
      </c>
      <c r="F38" s="1">
        <v>595.94000000000005</v>
      </c>
      <c r="G38" s="1">
        <v>239.83</v>
      </c>
      <c r="H38" s="1">
        <f t="shared" si="1"/>
        <v>2421.87</v>
      </c>
      <c r="I38" s="1">
        <v>1200</v>
      </c>
      <c r="J38" s="4">
        <f t="shared" si="3"/>
        <v>25659.269999999986</v>
      </c>
      <c r="K38" s="4">
        <f>PMT(D$85/D$87,D$86*D$87,D$88)</f>
        <v>-1145.7967091171026</v>
      </c>
      <c r="L38" s="1">
        <v>200</v>
      </c>
      <c r="M38" s="4">
        <f t="shared" si="0"/>
        <v>-350.55520106488757</v>
      </c>
      <c r="N38" s="4">
        <f t="shared" si="2"/>
        <v>15235.879886178203</v>
      </c>
      <c r="O38" s="1"/>
    </row>
    <row r="39" spans="1:15" x14ac:dyDescent="0.25">
      <c r="A39" s="1">
        <v>22</v>
      </c>
      <c r="B39" s="1">
        <v>3016</v>
      </c>
      <c r="C39" s="1">
        <v>2940</v>
      </c>
      <c r="D39" s="1">
        <v>2000</v>
      </c>
      <c r="E39" s="1">
        <v>698.36</v>
      </c>
      <c r="F39" s="1">
        <v>595.94000000000005</v>
      </c>
      <c r="G39" s="1">
        <v>239.83</v>
      </c>
      <c r="H39" s="1">
        <f t="shared" si="1"/>
        <v>2421.87</v>
      </c>
      <c r="I39" s="1">
        <v>1200</v>
      </c>
      <c r="J39" s="4">
        <f t="shared" si="3"/>
        <v>26881.139999999985</v>
      </c>
      <c r="K39" s="4">
        <f>PMT(D$85/D$87,D$86*D$87,D$88)</f>
        <v>-1145.7967091171026</v>
      </c>
      <c r="L39" s="1">
        <v>200</v>
      </c>
      <c r="M39" s="4">
        <f t="shared" si="0"/>
        <v>-350.55520106488757</v>
      </c>
      <c r="N39" s="4">
        <f t="shared" si="2"/>
        <v>15961.397975996213</v>
      </c>
      <c r="O39" s="1"/>
    </row>
    <row r="40" spans="1:15" x14ac:dyDescent="0.25">
      <c r="A40" s="1">
        <v>23</v>
      </c>
      <c r="B40" s="1">
        <v>3016</v>
      </c>
      <c r="C40" s="1">
        <v>2940</v>
      </c>
      <c r="D40" s="1">
        <v>2000</v>
      </c>
      <c r="E40" s="1">
        <v>698.36</v>
      </c>
      <c r="F40" s="1">
        <v>595.94000000000005</v>
      </c>
      <c r="G40" s="1">
        <v>239.83</v>
      </c>
      <c r="H40" s="1">
        <f t="shared" si="1"/>
        <v>2421.87</v>
      </c>
      <c r="I40" s="1">
        <v>1200</v>
      </c>
      <c r="J40" s="4">
        <f t="shared" si="3"/>
        <v>28103.009999999984</v>
      </c>
      <c r="K40" s="4">
        <f>PMT(D$85/D$87,D$86*D$87,D$88)</f>
        <v>-1145.7967091171026</v>
      </c>
      <c r="L40" s="1">
        <v>200</v>
      </c>
      <c r="M40" s="4">
        <f t="shared" si="0"/>
        <v>-350.55520106488757</v>
      </c>
      <c r="N40" s="4">
        <f t="shared" si="2"/>
        <v>16686.916065814221</v>
      </c>
      <c r="O40" s="1"/>
    </row>
    <row r="41" spans="1:15" x14ac:dyDescent="0.25">
      <c r="A41" s="1">
        <v>24</v>
      </c>
      <c r="B41" s="1">
        <v>3016</v>
      </c>
      <c r="C41" s="1">
        <v>2940</v>
      </c>
      <c r="D41" s="1">
        <v>2000</v>
      </c>
      <c r="E41" s="1">
        <v>698.36</v>
      </c>
      <c r="F41" s="1">
        <v>595.94000000000005</v>
      </c>
      <c r="G41" s="1">
        <v>239.83</v>
      </c>
      <c r="H41" s="1">
        <f t="shared" si="1"/>
        <v>2421.87</v>
      </c>
      <c r="I41" s="1">
        <v>1200</v>
      </c>
      <c r="J41" s="4">
        <f t="shared" si="3"/>
        <v>29324.879999999983</v>
      </c>
      <c r="K41" s="4">
        <f>PMT(D$85/D$87,D$86*D$87,D$88)</f>
        <v>-1145.7967091171026</v>
      </c>
      <c r="L41" s="1">
        <v>200</v>
      </c>
      <c r="M41" s="4">
        <f t="shared" si="0"/>
        <v>-350.55520106488757</v>
      </c>
      <c r="N41" s="4">
        <f t="shared" si="2"/>
        <v>17412.434155632232</v>
      </c>
      <c r="O41" s="1"/>
    </row>
    <row r="42" spans="1:15" x14ac:dyDescent="0.25">
      <c r="A42" s="1">
        <v>25</v>
      </c>
      <c r="B42" s="1">
        <v>3016</v>
      </c>
      <c r="C42" s="1">
        <v>2940</v>
      </c>
      <c r="D42" s="1">
        <v>2000</v>
      </c>
      <c r="E42" s="1">
        <v>0</v>
      </c>
      <c r="F42" s="1">
        <v>595.94000000000005</v>
      </c>
      <c r="G42" s="1">
        <v>239.83</v>
      </c>
      <c r="H42" s="1">
        <f>B42+C42-D42-E42-F42-G42</f>
        <v>3120.23</v>
      </c>
      <c r="I42" s="1">
        <v>1200</v>
      </c>
      <c r="J42" s="4">
        <f t="shared" si="3"/>
        <v>31245.109999999982</v>
      </c>
      <c r="K42" s="4">
        <f>PMT(D$85/D$87,D$86*D$87,D$88)</f>
        <v>-1145.7967091171026</v>
      </c>
      <c r="L42" s="1">
        <v>200</v>
      </c>
      <c r="M42" s="4">
        <f t="shared" si="0"/>
        <v>-350.55520106488757</v>
      </c>
      <c r="N42" s="4">
        <f t="shared" si="2"/>
        <v>18836.312245450241</v>
      </c>
      <c r="O42" s="1"/>
    </row>
    <row r="43" spans="1:15" x14ac:dyDescent="0.25">
      <c r="A43" s="1">
        <v>26</v>
      </c>
      <c r="B43" s="1">
        <v>3016</v>
      </c>
      <c r="C43" s="1">
        <v>2940</v>
      </c>
      <c r="D43" s="1">
        <v>2000</v>
      </c>
      <c r="E43" s="1">
        <v>0</v>
      </c>
      <c r="F43" s="1">
        <v>595.94000000000005</v>
      </c>
      <c r="G43" s="1">
        <v>239.83</v>
      </c>
      <c r="H43" s="1">
        <f t="shared" si="1"/>
        <v>3120.23</v>
      </c>
      <c r="I43" s="1">
        <v>1200</v>
      </c>
      <c r="J43" s="4">
        <f t="shared" si="3"/>
        <v>33165.339999999982</v>
      </c>
      <c r="K43" s="4">
        <f>PMT(D$85/D$87,D$86*D$87,D$88)</f>
        <v>-1145.7967091171026</v>
      </c>
      <c r="L43" s="1">
        <v>200</v>
      </c>
      <c r="M43" s="4">
        <f t="shared" si="0"/>
        <v>-350.55520106488757</v>
      </c>
      <c r="N43" s="4">
        <f t="shared" si="2"/>
        <v>20260.190335268249</v>
      </c>
      <c r="O43" s="1"/>
    </row>
    <row r="44" spans="1:15" x14ac:dyDescent="0.25">
      <c r="A44" s="1">
        <v>27</v>
      </c>
      <c r="B44" s="1">
        <v>3016</v>
      </c>
      <c r="C44" s="1">
        <v>2940</v>
      </c>
      <c r="D44" s="1">
        <v>2000</v>
      </c>
      <c r="E44" s="1">
        <v>0</v>
      </c>
      <c r="F44" s="1">
        <v>595.94000000000005</v>
      </c>
      <c r="G44" s="1">
        <v>239.83</v>
      </c>
      <c r="H44" s="1">
        <f t="shared" si="1"/>
        <v>3120.23</v>
      </c>
      <c r="I44" s="1">
        <v>1200</v>
      </c>
      <c r="J44" s="4">
        <f t="shared" si="3"/>
        <v>35085.569999999985</v>
      </c>
      <c r="K44" s="4">
        <f>PMT(D$85/D$87,D$86*D$87,D$88)</f>
        <v>-1145.7967091171026</v>
      </c>
      <c r="L44" s="1">
        <v>200</v>
      </c>
      <c r="M44" s="4">
        <f t="shared" si="0"/>
        <v>-350.55520106488757</v>
      </c>
      <c r="N44" s="4">
        <f t="shared" si="2"/>
        <v>21684.068425086258</v>
      </c>
      <c r="O44" s="1"/>
    </row>
    <row r="45" spans="1:15" x14ac:dyDescent="0.25">
      <c r="A45" s="1">
        <v>28</v>
      </c>
      <c r="B45" s="1">
        <v>3016</v>
      </c>
      <c r="C45" s="1">
        <v>2940</v>
      </c>
      <c r="D45" s="1">
        <v>2000</v>
      </c>
      <c r="E45" s="1">
        <v>0</v>
      </c>
      <c r="F45" s="1">
        <v>595.94000000000005</v>
      </c>
      <c r="G45" s="1">
        <v>239.83</v>
      </c>
      <c r="H45" s="1">
        <f t="shared" si="1"/>
        <v>3120.23</v>
      </c>
      <c r="I45" s="1">
        <v>1200</v>
      </c>
      <c r="J45" s="4">
        <f t="shared" si="3"/>
        <v>37005.799999999988</v>
      </c>
      <c r="K45" s="4">
        <f>PMT(D$85/D$87,D$86*D$87,D$88)</f>
        <v>-1145.7967091171026</v>
      </c>
      <c r="L45" s="1">
        <v>200</v>
      </c>
      <c r="M45" s="4">
        <f t="shared" si="0"/>
        <v>-350.55520106488757</v>
      </c>
      <c r="N45" s="4">
        <f t="shared" si="2"/>
        <v>23107.946514904266</v>
      </c>
      <c r="O45" s="1"/>
    </row>
    <row r="46" spans="1:15" x14ac:dyDescent="0.25">
      <c r="A46" s="1">
        <v>29</v>
      </c>
      <c r="B46" s="1">
        <v>3016</v>
      </c>
      <c r="C46" s="1">
        <v>2940</v>
      </c>
      <c r="D46" s="1">
        <v>2000</v>
      </c>
      <c r="E46" s="1">
        <v>0</v>
      </c>
      <c r="F46" s="1">
        <v>595.94000000000005</v>
      </c>
      <c r="G46" s="1">
        <v>239.83</v>
      </c>
      <c r="H46" s="1">
        <f t="shared" si="1"/>
        <v>3120.23</v>
      </c>
      <c r="I46" s="1">
        <v>1200</v>
      </c>
      <c r="J46" s="4">
        <f t="shared" si="3"/>
        <v>38926.029999999992</v>
      </c>
      <c r="K46" s="4">
        <f>PMT(D$85/D$87,D$86*D$87,D$88)</f>
        <v>-1145.7967091171026</v>
      </c>
      <c r="L46" s="1">
        <v>200</v>
      </c>
      <c r="M46" s="4">
        <f t="shared" si="0"/>
        <v>-350.55520106488757</v>
      </c>
      <c r="N46" s="4">
        <f t="shared" si="2"/>
        <v>24531.824604722275</v>
      </c>
      <c r="O46" s="1"/>
    </row>
    <row r="47" spans="1:15" x14ac:dyDescent="0.25">
      <c r="A47" s="1">
        <v>30</v>
      </c>
      <c r="B47" s="1">
        <v>3016</v>
      </c>
      <c r="C47" s="1">
        <v>2940</v>
      </c>
      <c r="D47" s="1">
        <v>2000</v>
      </c>
      <c r="E47" s="1">
        <v>0</v>
      </c>
      <c r="F47" s="1">
        <v>595.94000000000005</v>
      </c>
      <c r="G47" s="1">
        <v>239.83</v>
      </c>
      <c r="H47" s="1">
        <f t="shared" si="1"/>
        <v>3120.23</v>
      </c>
      <c r="I47" s="1">
        <v>1200</v>
      </c>
      <c r="J47" s="4">
        <f t="shared" si="3"/>
        <v>40846.259999999995</v>
      </c>
      <c r="K47" s="4">
        <f>PMT(D$85/D$87,D$86*D$87,D$88)</f>
        <v>-1145.7967091171026</v>
      </c>
      <c r="L47" s="1">
        <v>200</v>
      </c>
      <c r="M47" s="4">
        <f t="shared" si="0"/>
        <v>-350.55520106488757</v>
      </c>
      <c r="N47" s="4">
        <f t="shared" si="2"/>
        <v>25955.702694540283</v>
      </c>
      <c r="O47" s="1"/>
    </row>
    <row r="48" spans="1:15" x14ac:dyDescent="0.25">
      <c r="A48" s="1">
        <v>31</v>
      </c>
      <c r="B48" s="1">
        <v>3016</v>
      </c>
      <c r="C48" s="1">
        <v>2940</v>
      </c>
      <c r="D48" s="1">
        <v>2000</v>
      </c>
      <c r="E48" s="1">
        <v>0</v>
      </c>
      <c r="F48" s="1">
        <v>595.94000000000005</v>
      </c>
      <c r="G48" s="1">
        <v>239.83</v>
      </c>
      <c r="H48" s="1">
        <f t="shared" ref="H48:H77" si="4">B48+C48-D48-E48-F48-G48</f>
        <v>3120.23</v>
      </c>
      <c r="I48" s="1">
        <v>1200</v>
      </c>
      <c r="J48" s="4">
        <f t="shared" ref="J48:J77" si="5">H48-I48+J47</f>
        <v>42766.49</v>
      </c>
      <c r="K48" s="4">
        <f t="shared" ref="K48:K77" si="6">PMT(D$85/D$87,D$86*D$87,D$88)</f>
        <v>-1145.7967091171026</v>
      </c>
      <c r="L48" s="1">
        <v>200</v>
      </c>
      <c r="M48" s="4">
        <f t="shared" si="0"/>
        <v>-350.55520106488757</v>
      </c>
      <c r="N48" s="4">
        <f t="shared" si="2"/>
        <v>27379.580784358292</v>
      </c>
      <c r="O48" s="1"/>
    </row>
    <row r="49" spans="1:15" x14ac:dyDescent="0.25">
      <c r="A49" s="1">
        <v>32</v>
      </c>
      <c r="B49" s="1">
        <v>3016</v>
      </c>
      <c r="C49" s="1">
        <v>2940</v>
      </c>
      <c r="D49" s="1">
        <v>2000</v>
      </c>
      <c r="E49" s="1">
        <v>0</v>
      </c>
      <c r="F49" s="1">
        <v>595.94000000000005</v>
      </c>
      <c r="G49" s="1">
        <v>239.83</v>
      </c>
      <c r="H49" s="1">
        <f t="shared" si="4"/>
        <v>3120.23</v>
      </c>
      <c r="I49" s="1">
        <v>1200</v>
      </c>
      <c r="J49" s="4">
        <f t="shared" si="5"/>
        <v>44686.720000000001</v>
      </c>
      <c r="K49" s="4">
        <f t="shared" si="6"/>
        <v>-1145.7967091171026</v>
      </c>
      <c r="L49" s="1">
        <v>200</v>
      </c>
      <c r="M49" s="4">
        <f t="shared" si="0"/>
        <v>-350.55520106488757</v>
      </c>
      <c r="N49" s="4">
        <f t="shared" si="2"/>
        <v>28803.4588741763</v>
      </c>
      <c r="O49" s="1"/>
    </row>
    <row r="50" spans="1:15" x14ac:dyDescent="0.25">
      <c r="A50" s="1">
        <v>33</v>
      </c>
      <c r="B50" s="1">
        <v>3016</v>
      </c>
      <c r="C50" s="1">
        <v>2940</v>
      </c>
      <c r="D50" s="1">
        <v>2000</v>
      </c>
      <c r="E50" s="1">
        <v>0</v>
      </c>
      <c r="F50" s="1">
        <v>595.94000000000005</v>
      </c>
      <c r="G50" s="1">
        <v>239.83</v>
      </c>
      <c r="H50" s="1">
        <f t="shared" si="4"/>
        <v>3120.23</v>
      </c>
      <c r="I50" s="1">
        <v>1200</v>
      </c>
      <c r="J50" s="4">
        <f t="shared" si="5"/>
        <v>46606.950000000004</v>
      </c>
      <c r="K50" s="4">
        <f t="shared" si="6"/>
        <v>-1145.7967091171026</v>
      </c>
      <c r="L50" s="1">
        <v>200</v>
      </c>
      <c r="M50" s="4">
        <f t="shared" si="0"/>
        <v>-350.55520106488757</v>
      </c>
      <c r="N50" s="4">
        <f t="shared" si="2"/>
        <v>30227.336963994308</v>
      </c>
      <c r="O50" s="1"/>
    </row>
    <row r="51" spans="1:15" x14ac:dyDescent="0.25">
      <c r="A51" s="1">
        <v>34</v>
      </c>
      <c r="B51" s="1">
        <v>3016</v>
      </c>
      <c r="C51" s="1">
        <v>2940</v>
      </c>
      <c r="D51" s="1">
        <v>2000</v>
      </c>
      <c r="E51" s="1">
        <v>0</v>
      </c>
      <c r="F51" s="1">
        <v>595.94000000000005</v>
      </c>
      <c r="G51" s="1">
        <v>239.83</v>
      </c>
      <c r="H51" s="1">
        <f t="shared" si="4"/>
        <v>3120.23</v>
      </c>
      <c r="I51" s="1">
        <v>1200</v>
      </c>
      <c r="J51" s="4">
        <f t="shared" si="5"/>
        <v>48527.180000000008</v>
      </c>
      <c r="K51" s="4">
        <f t="shared" si="6"/>
        <v>-1145.7967091171026</v>
      </c>
      <c r="L51" s="1">
        <v>200</v>
      </c>
      <c r="M51" s="4">
        <f t="shared" si="0"/>
        <v>-350.55520106488757</v>
      </c>
      <c r="N51" s="4">
        <f t="shared" si="2"/>
        <v>31651.215053812317</v>
      </c>
      <c r="O51" s="1"/>
    </row>
    <row r="52" spans="1:15" x14ac:dyDescent="0.25">
      <c r="A52" s="1">
        <v>35</v>
      </c>
      <c r="B52" s="1">
        <v>3016</v>
      </c>
      <c r="C52" s="1">
        <v>2940</v>
      </c>
      <c r="D52" s="1">
        <v>2000</v>
      </c>
      <c r="E52" s="1">
        <v>0</v>
      </c>
      <c r="F52" s="1">
        <v>595.94000000000005</v>
      </c>
      <c r="G52" s="1">
        <v>239.83</v>
      </c>
      <c r="H52" s="1">
        <f t="shared" si="4"/>
        <v>3120.23</v>
      </c>
      <c r="I52" s="1">
        <v>1200</v>
      </c>
      <c r="J52" s="4">
        <f t="shared" si="5"/>
        <v>50447.410000000011</v>
      </c>
      <c r="K52" s="4">
        <f t="shared" si="6"/>
        <v>-1145.7967091171026</v>
      </c>
      <c r="L52" s="1">
        <v>200</v>
      </c>
      <c r="M52" s="4">
        <f t="shared" si="0"/>
        <v>-350.55520106488757</v>
      </c>
      <c r="N52" s="4">
        <f t="shared" si="2"/>
        <v>33075.093143630329</v>
      </c>
      <c r="O52" s="1"/>
    </row>
    <row r="53" spans="1:15" x14ac:dyDescent="0.25">
      <c r="A53" s="1">
        <v>36</v>
      </c>
      <c r="B53" s="1">
        <v>3016</v>
      </c>
      <c r="C53" s="1">
        <v>2940</v>
      </c>
      <c r="D53" s="1">
        <v>2000</v>
      </c>
      <c r="E53" s="1">
        <v>0</v>
      </c>
      <c r="F53" s="1">
        <v>595.94000000000005</v>
      </c>
      <c r="G53" s="1">
        <v>239.83</v>
      </c>
      <c r="H53" s="1">
        <f t="shared" si="4"/>
        <v>3120.23</v>
      </c>
      <c r="I53" s="1">
        <v>1200</v>
      </c>
      <c r="J53" s="4">
        <f t="shared" si="5"/>
        <v>52367.640000000014</v>
      </c>
      <c r="K53" s="4">
        <f t="shared" si="6"/>
        <v>-1145.7967091171026</v>
      </c>
      <c r="L53" s="1">
        <v>200</v>
      </c>
      <c r="M53" s="4">
        <f t="shared" si="0"/>
        <v>-350.55520106488757</v>
      </c>
      <c r="N53" s="4">
        <f t="shared" si="2"/>
        <v>34498.971233448341</v>
      </c>
      <c r="O53" s="1"/>
    </row>
    <row r="54" spans="1:15" x14ac:dyDescent="0.25">
      <c r="A54" s="1">
        <v>37</v>
      </c>
      <c r="B54" s="1">
        <v>3016</v>
      </c>
      <c r="C54" s="1">
        <v>2940</v>
      </c>
      <c r="D54" s="1">
        <v>2000</v>
      </c>
      <c r="E54" s="1">
        <v>0</v>
      </c>
      <c r="F54" s="1">
        <v>0</v>
      </c>
      <c r="G54" s="1">
        <v>0</v>
      </c>
      <c r="H54" s="1">
        <f>B54+C54-D54-E54-F54-G54</f>
        <v>3956</v>
      </c>
      <c r="I54" s="1">
        <v>1200</v>
      </c>
      <c r="J54" s="4">
        <f t="shared" si="5"/>
        <v>55123.640000000014</v>
      </c>
      <c r="K54" s="4">
        <f t="shared" si="6"/>
        <v>-1145.7967091171026</v>
      </c>
      <c r="L54" s="1">
        <v>200</v>
      </c>
      <c r="M54" s="4">
        <f t="shared" si="0"/>
        <v>-350.55520106488757</v>
      </c>
      <c r="N54" s="4">
        <f t="shared" si="2"/>
        <v>36758.61932326635</v>
      </c>
      <c r="O54" s="1"/>
    </row>
    <row r="55" spans="1:15" x14ac:dyDescent="0.25">
      <c r="A55" s="1">
        <v>38</v>
      </c>
      <c r="B55" s="1">
        <v>3016</v>
      </c>
      <c r="C55" s="1">
        <v>2940</v>
      </c>
      <c r="D55" s="1">
        <v>2000</v>
      </c>
      <c r="E55" s="1">
        <v>0</v>
      </c>
      <c r="F55" s="1">
        <v>0</v>
      </c>
      <c r="G55" s="1">
        <v>0</v>
      </c>
      <c r="H55" s="1">
        <f t="shared" si="4"/>
        <v>3956</v>
      </c>
      <c r="I55" s="1">
        <v>1200</v>
      </c>
      <c r="J55" s="4">
        <f t="shared" si="5"/>
        <v>57879.640000000014</v>
      </c>
      <c r="K55" s="4">
        <f t="shared" si="6"/>
        <v>-1145.7967091171026</v>
      </c>
      <c r="L55" s="1">
        <v>200</v>
      </c>
      <c r="M55" s="4">
        <f t="shared" si="0"/>
        <v>-350.55520106488757</v>
      </c>
      <c r="N55" s="4">
        <f t="shared" si="2"/>
        <v>39018.267413084359</v>
      </c>
      <c r="O55" s="1"/>
    </row>
    <row r="56" spans="1:15" x14ac:dyDescent="0.25">
      <c r="A56" s="1">
        <v>39</v>
      </c>
      <c r="B56" s="1">
        <v>3016</v>
      </c>
      <c r="C56" s="1">
        <v>2940</v>
      </c>
      <c r="D56" s="1">
        <v>2000</v>
      </c>
      <c r="E56" s="1">
        <v>0</v>
      </c>
      <c r="F56" s="1">
        <v>0</v>
      </c>
      <c r="G56" s="1">
        <v>0</v>
      </c>
      <c r="H56" s="1">
        <f t="shared" si="4"/>
        <v>3956</v>
      </c>
      <c r="I56" s="1">
        <v>1200</v>
      </c>
      <c r="J56" s="4">
        <f t="shared" si="5"/>
        <v>60635.640000000014</v>
      </c>
      <c r="K56" s="4">
        <f t="shared" si="6"/>
        <v>-1145.7967091171026</v>
      </c>
      <c r="L56" s="1">
        <v>200</v>
      </c>
      <c r="M56" s="4">
        <f t="shared" si="0"/>
        <v>-350.55520106488757</v>
      </c>
      <c r="N56" s="4">
        <f t="shared" si="2"/>
        <v>41277.915502902368</v>
      </c>
      <c r="O56" s="1"/>
    </row>
    <row r="57" spans="1:15" x14ac:dyDescent="0.25">
      <c r="A57" s="1">
        <v>40</v>
      </c>
      <c r="B57" s="1">
        <v>3016</v>
      </c>
      <c r="C57" s="1">
        <v>2940</v>
      </c>
      <c r="D57" s="1">
        <v>2000</v>
      </c>
      <c r="E57" s="1">
        <v>0</v>
      </c>
      <c r="F57" s="1">
        <v>0</v>
      </c>
      <c r="G57" s="1">
        <v>0</v>
      </c>
      <c r="H57" s="1">
        <f t="shared" si="4"/>
        <v>3956</v>
      </c>
      <c r="I57" s="1">
        <v>1200</v>
      </c>
      <c r="J57" s="4">
        <f t="shared" si="5"/>
        <v>63391.640000000014</v>
      </c>
      <c r="K57" s="4">
        <f t="shared" si="6"/>
        <v>-1145.7967091171026</v>
      </c>
      <c r="L57" s="1">
        <v>200</v>
      </c>
      <c r="M57" s="4">
        <f t="shared" si="0"/>
        <v>-350.55520106488757</v>
      </c>
      <c r="N57" s="4">
        <f t="shared" si="2"/>
        <v>43537.563592720377</v>
      </c>
      <c r="O57" s="1"/>
    </row>
    <row r="58" spans="1:15" x14ac:dyDescent="0.25">
      <c r="A58" s="1">
        <v>41</v>
      </c>
      <c r="B58" s="1">
        <v>3016</v>
      </c>
      <c r="C58" s="1">
        <v>2940</v>
      </c>
      <c r="D58" s="1">
        <v>2000</v>
      </c>
      <c r="E58" s="1">
        <v>0</v>
      </c>
      <c r="F58" s="1">
        <v>0</v>
      </c>
      <c r="G58" s="1">
        <v>0</v>
      </c>
      <c r="H58" s="1">
        <f t="shared" si="4"/>
        <v>3956</v>
      </c>
      <c r="I58" s="1">
        <v>1200</v>
      </c>
      <c r="J58" s="4">
        <f t="shared" si="5"/>
        <v>66147.640000000014</v>
      </c>
      <c r="K58" s="4">
        <f t="shared" si="6"/>
        <v>-1145.7967091171026</v>
      </c>
      <c r="L58" s="1">
        <v>200</v>
      </c>
      <c r="M58" s="4">
        <f t="shared" si="0"/>
        <v>-350.55520106488757</v>
      </c>
      <c r="N58" s="4">
        <f t="shared" si="2"/>
        <v>45797.211682538386</v>
      </c>
      <c r="O58" s="1"/>
    </row>
    <row r="59" spans="1:15" x14ac:dyDescent="0.25">
      <c r="A59" s="1">
        <v>42</v>
      </c>
      <c r="B59" s="1">
        <v>3016</v>
      </c>
      <c r="C59" s="1">
        <v>2940</v>
      </c>
      <c r="D59" s="1">
        <v>2000</v>
      </c>
      <c r="E59" s="1">
        <v>0</v>
      </c>
      <c r="F59" s="1">
        <v>0</v>
      </c>
      <c r="G59" s="1">
        <v>0</v>
      </c>
      <c r="H59" s="1">
        <f t="shared" si="4"/>
        <v>3956</v>
      </c>
      <c r="I59" s="1">
        <v>1200</v>
      </c>
      <c r="J59" s="4">
        <f t="shared" si="5"/>
        <v>68903.640000000014</v>
      </c>
      <c r="K59" s="4">
        <f t="shared" si="6"/>
        <v>-1145.7967091171026</v>
      </c>
      <c r="L59" s="1">
        <v>200</v>
      </c>
      <c r="M59" s="4">
        <f t="shared" si="0"/>
        <v>-350.55520106488757</v>
      </c>
      <c r="N59" s="4">
        <f t="shared" si="2"/>
        <v>48056.859772356394</v>
      </c>
      <c r="O59" s="1"/>
    </row>
    <row r="60" spans="1:15" x14ac:dyDescent="0.25">
      <c r="A60" s="1">
        <v>43</v>
      </c>
      <c r="B60" s="1">
        <v>3016</v>
      </c>
      <c r="C60" s="1">
        <v>2940</v>
      </c>
      <c r="D60" s="1">
        <v>2000</v>
      </c>
      <c r="E60" s="1">
        <v>0</v>
      </c>
      <c r="F60" s="1">
        <v>0</v>
      </c>
      <c r="G60" s="1">
        <v>0</v>
      </c>
      <c r="H60" s="1">
        <f t="shared" si="4"/>
        <v>3956</v>
      </c>
      <c r="I60" s="1">
        <v>1200</v>
      </c>
      <c r="J60" s="4">
        <f t="shared" si="5"/>
        <v>71659.640000000014</v>
      </c>
      <c r="K60" s="4">
        <f t="shared" si="6"/>
        <v>-1145.7967091171026</v>
      </c>
      <c r="L60" s="1">
        <v>200</v>
      </c>
      <c r="M60" s="4">
        <f t="shared" si="0"/>
        <v>-350.55520106488757</v>
      </c>
      <c r="N60" s="4">
        <f t="shared" si="2"/>
        <v>50316.507862174403</v>
      </c>
      <c r="O60" s="1"/>
    </row>
    <row r="61" spans="1:15" x14ac:dyDescent="0.25">
      <c r="A61" s="1">
        <v>44</v>
      </c>
      <c r="B61" s="1">
        <v>3016</v>
      </c>
      <c r="C61" s="1">
        <v>2940</v>
      </c>
      <c r="D61" s="1">
        <v>2000</v>
      </c>
      <c r="E61" s="1">
        <v>0</v>
      </c>
      <c r="F61" s="1">
        <v>0</v>
      </c>
      <c r="G61" s="1">
        <v>0</v>
      </c>
      <c r="H61" s="1">
        <f t="shared" si="4"/>
        <v>3956</v>
      </c>
      <c r="I61" s="1">
        <v>1200</v>
      </c>
      <c r="J61" s="4">
        <f t="shared" si="5"/>
        <v>74415.640000000014</v>
      </c>
      <c r="K61" s="4">
        <f t="shared" si="6"/>
        <v>-1145.7967091171026</v>
      </c>
      <c r="L61" s="1">
        <v>200</v>
      </c>
      <c r="M61" s="4">
        <f t="shared" si="0"/>
        <v>-350.55520106488757</v>
      </c>
      <c r="N61" s="4">
        <f t="shared" si="2"/>
        <v>52576.155951992412</v>
      </c>
      <c r="O61" s="1"/>
    </row>
    <row r="62" spans="1:15" x14ac:dyDescent="0.25">
      <c r="A62" s="1">
        <v>45</v>
      </c>
      <c r="B62" s="1">
        <v>3016</v>
      </c>
      <c r="C62" s="1">
        <v>2940</v>
      </c>
      <c r="D62" s="1">
        <v>2000</v>
      </c>
      <c r="E62" s="1">
        <v>0</v>
      </c>
      <c r="F62" s="1">
        <v>0</v>
      </c>
      <c r="G62" s="1">
        <v>0</v>
      </c>
      <c r="H62" s="1">
        <f t="shared" si="4"/>
        <v>3956</v>
      </c>
      <c r="I62" s="1">
        <v>1200</v>
      </c>
      <c r="J62" s="4">
        <f t="shared" si="5"/>
        <v>77171.640000000014</v>
      </c>
      <c r="K62" s="4">
        <f t="shared" si="6"/>
        <v>-1145.7967091171026</v>
      </c>
      <c r="L62" s="1">
        <v>200</v>
      </c>
      <c r="M62" s="4">
        <f t="shared" si="0"/>
        <v>-350.55520106488757</v>
      </c>
      <c r="N62" s="4">
        <f t="shared" si="2"/>
        <v>54835.804041810421</v>
      </c>
      <c r="O62" s="1"/>
    </row>
    <row r="63" spans="1:15" x14ac:dyDescent="0.25">
      <c r="A63" s="1">
        <v>46</v>
      </c>
      <c r="B63" s="1">
        <v>3016</v>
      </c>
      <c r="C63" s="1">
        <v>2940</v>
      </c>
      <c r="D63" s="1">
        <v>2000</v>
      </c>
      <c r="E63" s="1">
        <v>0</v>
      </c>
      <c r="F63" s="1">
        <v>0</v>
      </c>
      <c r="G63" s="1">
        <v>0</v>
      </c>
      <c r="H63" s="1">
        <f t="shared" si="4"/>
        <v>3956</v>
      </c>
      <c r="I63" s="1">
        <v>1200</v>
      </c>
      <c r="J63" s="4">
        <f t="shared" si="5"/>
        <v>79927.640000000014</v>
      </c>
      <c r="K63" s="4">
        <f t="shared" si="6"/>
        <v>-1145.7967091171026</v>
      </c>
      <c r="L63" s="1">
        <v>200</v>
      </c>
      <c r="M63" s="4">
        <f t="shared" si="0"/>
        <v>-350.55520106488757</v>
      </c>
      <c r="N63" s="4">
        <f t="shared" si="2"/>
        <v>57095.45213162843</v>
      </c>
      <c r="O63" s="1"/>
    </row>
    <row r="64" spans="1:15" x14ac:dyDescent="0.25">
      <c r="A64" s="1">
        <v>47</v>
      </c>
      <c r="B64" s="1">
        <v>3016</v>
      </c>
      <c r="C64" s="1">
        <v>2940</v>
      </c>
      <c r="D64" s="1">
        <v>2000</v>
      </c>
      <c r="E64" s="1">
        <v>0</v>
      </c>
      <c r="F64" s="1">
        <v>0</v>
      </c>
      <c r="G64" s="1">
        <v>0</v>
      </c>
      <c r="H64" s="1">
        <f t="shared" si="4"/>
        <v>3956</v>
      </c>
      <c r="I64" s="1">
        <v>1200</v>
      </c>
      <c r="J64" s="4">
        <f t="shared" si="5"/>
        <v>82683.640000000014</v>
      </c>
      <c r="K64" s="4">
        <f t="shared" si="6"/>
        <v>-1145.7967091171026</v>
      </c>
      <c r="L64" s="1">
        <v>200</v>
      </c>
      <c r="M64" s="4">
        <f t="shared" si="0"/>
        <v>-350.55520106488757</v>
      </c>
      <c r="N64" s="4">
        <f t="shared" si="2"/>
        <v>59355.100221446439</v>
      </c>
      <c r="O64" s="1"/>
    </row>
    <row r="65" spans="1:15" x14ac:dyDescent="0.25">
      <c r="A65" s="1">
        <v>48</v>
      </c>
      <c r="B65" s="1">
        <v>3016</v>
      </c>
      <c r="C65" s="1">
        <v>2940</v>
      </c>
      <c r="D65" s="1">
        <v>2000</v>
      </c>
      <c r="E65" s="1">
        <v>0</v>
      </c>
      <c r="F65" s="1">
        <v>0</v>
      </c>
      <c r="G65" s="1">
        <v>0</v>
      </c>
      <c r="H65" s="1">
        <f t="shared" si="4"/>
        <v>3956</v>
      </c>
      <c r="I65" s="1">
        <v>1200</v>
      </c>
      <c r="J65" s="4">
        <f t="shared" si="5"/>
        <v>85439.640000000014</v>
      </c>
      <c r="K65" s="4">
        <f t="shared" si="6"/>
        <v>-1145.7967091171026</v>
      </c>
      <c r="L65" s="1">
        <v>200</v>
      </c>
      <c r="M65" s="4">
        <f t="shared" si="0"/>
        <v>-350.55520106488757</v>
      </c>
      <c r="N65" s="4">
        <f t="shared" si="2"/>
        <v>61614.748311264448</v>
      </c>
      <c r="O65" s="1"/>
    </row>
    <row r="66" spans="1:15" x14ac:dyDescent="0.25">
      <c r="A66" s="1">
        <v>49</v>
      </c>
      <c r="B66" s="1">
        <v>3016</v>
      </c>
      <c r="C66" s="1">
        <v>2940</v>
      </c>
      <c r="D66" s="1">
        <v>2000</v>
      </c>
      <c r="E66" s="1">
        <v>0</v>
      </c>
      <c r="F66" s="1">
        <v>0</v>
      </c>
      <c r="G66" s="1">
        <v>0</v>
      </c>
      <c r="H66" s="1">
        <f t="shared" si="4"/>
        <v>3956</v>
      </c>
      <c r="I66" s="1">
        <v>1200</v>
      </c>
      <c r="J66" s="4">
        <f t="shared" si="5"/>
        <v>88195.640000000014</v>
      </c>
      <c r="K66" s="4">
        <f t="shared" si="6"/>
        <v>-1145.7967091171026</v>
      </c>
      <c r="L66" s="1">
        <v>200</v>
      </c>
      <c r="M66" s="4">
        <f t="shared" si="0"/>
        <v>-350.55520106488757</v>
      </c>
      <c r="N66" s="4">
        <f t="shared" si="2"/>
        <v>63874.396401082457</v>
      </c>
      <c r="O66" s="1"/>
    </row>
    <row r="67" spans="1:15" x14ac:dyDescent="0.25">
      <c r="A67" s="1">
        <v>50</v>
      </c>
      <c r="B67" s="1">
        <v>3016</v>
      </c>
      <c r="C67" s="1">
        <v>2940</v>
      </c>
      <c r="D67" s="1">
        <v>2000</v>
      </c>
      <c r="E67" s="1">
        <v>0</v>
      </c>
      <c r="F67" s="1">
        <v>0</v>
      </c>
      <c r="G67" s="1">
        <v>0</v>
      </c>
      <c r="H67" s="1">
        <f t="shared" si="4"/>
        <v>3956</v>
      </c>
      <c r="I67" s="1">
        <v>1200</v>
      </c>
      <c r="J67" s="4">
        <f t="shared" si="5"/>
        <v>90951.640000000014</v>
      </c>
      <c r="K67" s="4">
        <f t="shared" si="6"/>
        <v>-1145.7967091171026</v>
      </c>
      <c r="L67" s="1">
        <v>200</v>
      </c>
      <c r="M67" s="4">
        <f t="shared" si="0"/>
        <v>-350.55520106488757</v>
      </c>
      <c r="N67" s="4">
        <f t="shared" si="2"/>
        <v>66134.044490900473</v>
      </c>
      <c r="O67" s="1"/>
    </row>
    <row r="68" spans="1:15" x14ac:dyDescent="0.25">
      <c r="A68" s="1">
        <v>51</v>
      </c>
      <c r="B68" s="1">
        <v>3016</v>
      </c>
      <c r="C68" s="1">
        <v>2940</v>
      </c>
      <c r="D68" s="1">
        <v>2000</v>
      </c>
      <c r="E68" s="1">
        <v>0</v>
      </c>
      <c r="F68" s="1">
        <v>0</v>
      </c>
      <c r="G68" s="1">
        <v>0</v>
      </c>
      <c r="H68" s="1">
        <f t="shared" si="4"/>
        <v>3956</v>
      </c>
      <c r="I68" s="1">
        <v>1200</v>
      </c>
      <c r="J68" s="4">
        <f t="shared" si="5"/>
        <v>93707.640000000014</v>
      </c>
      <c r="K68" s="4">
        <f t="shared" si="6"/>
        <v>-1145.7967091171026</v>
      </c>
      <c r="L68" s="1">
        <v>200</v>
      </c>
      <c r="M68" s="4">
        <f t="shared" si="0"/>
        <v>-350.55520106488757</v>
      </c>
      <c r="N68" s="4">
        <f t="shared" si="2"/>
        <v>68393.692580718489</v>
      </c>
      <c r="O68" s="1"/>
    </row>
    <row r="69" spans="1:15" x14ac:dyDescent="0.25">
      <c r="A69" s="1">
        <v>52</v>
      </c>
      <c r="B69" s="1">
        <v>3016</v>
      </c>
      <c r="C69" s="1">
        <v>2940</v>
      </c>
      <c r="D69" s="1">
        <v>2000</v>
      </c>
      <c r="E69" s="1">
        <v>0</v>
      </c>
      <c r="F69" s="1">
        <v>0</v>
      </c>
      <c r="G69" s="1">
        <v>0</v>
      </c>
      <c r="H69" s="1">
        <f t="shared" si="4"/>
        <v>3956</v>
      </c>
      <c r="I69" s="1">
        <v>1200</v>
      </c>
      <c r="J69" s="4">
        <f t="shared" si="5"/>
        <v>96463.640000000014</v>
      </c>
      <c r="K69" s="4">
        <f t="shared" si="6"/>
        <v>-1145.7967091171026</v>
      </c>
      <c r="L69" s="1">
        <v>200</v>
      </c>
      <c r="M69" s="4">
        <f t="shared" si="0"/>
        <v>-350.55520106488757</v>
      </c>
      <c r="N69" s="4">
        <f t="shared" si="2"/>
        <v>70653.340670536505</v>
      </c>
      <c r="O69" s="1"/>
    </row>
    <row r="70" spans="1:15" x14ac:dyDescent="0.25">
      <c r="A70" s="1">
        <v>53</v>
      </c>
      <c r="B70" s="1">
        <v>3016</v>
      </c>
      <c r="C70" s="1">
        <v>2940</v>
      </c>
      <c r="D70" s="1">
        <v>2000</v>
      </c>
      <c r="E70" s="1">
        <v>0</v>
      </c>
      <c r="F70" s="1">
        <v>0</v>
      </c>
      <c r="G70" s="1">
        <v>0</v>
      </c>
      <c r="H70" s="1">
        <f t="shared" si="4"/>
        <v>3956</v>
      </c>
      <c r="I70" s="1">
        <v>1200</v>
      </c>
      <c r="J70" s="4">
        <f t="shared" si="5"/>
        <v>99219.640000000014</v>
      </c>
      <c r="K70" s="4">
        <f t="shared" si="6"/>
        <v>-1145.7967091171026</v>
      </c>
      <c r="L70" s="1">
        <v>200</v>
      </c>
      <c r="M70" s="4">
        <f t="shared" si="0"/>
        <v>-350.55520106488757</v>
      </c>
      <c r="N70" s="4">
        <f t="shared" si="2"/>
        <v>72912.988760354521</v>
      </c>
      <c r="O70" s="1"/>
    </row>
    <row r="71" spans="1:15" x14ac:dyDescent="0.25">
      <c r="A71" s="1">
        <v>54</v>
      </c>
      <c r="B71" s="1">
        <v>3016</v>
      </c>
      <c r="C71" s="1">
        <v>2940</v>
      </c>
      <c r="D71" s="1">
        <v>2000</v>
      </c>
      <c r="E71" s="1">
        <v>0</v>
      </c>
      <c r="F71" s="1">
        <v>0</v>
      </c>
      <c r="G71" s="1">
        <v>0</v>
      </c>
      <c r="H71" s="1">
        <f t="shared" si="4"/>
        <v>3956</v>
      </c>
      <c r="I71" s="1">
        <v>1200</v>
      </c>
      <c r="J71" s="4">
        <f t="shared" si="5"/>
        <v>101975.64000000001</v>
      </c>
      <c r="K71" s="4">
        <f t="shared" si="6"/>
        <v>-1145.7967091171026</v>
      </c>
      <c r="L71" s="1">
        <v>200</v>
      </c>
      <c r="M71" s="4">
        <f t="shared" si="0"/>
        <v>-350.55520106488757</v>
      </c>
      <c r="N71" s="4">
        <f t="shared" si="2"/>
        <v>75172.636850172537</v>
      </c>
      <c r="O71" s="1"/>
    </row>
    <row r="72" spans="1:15" x14ac:dyDescent="0.25">
      <c r="A72" s="1">
        <v>55</v>
      </c>
      <c r="B72" s="1">
        <v>3016</v>
      </c>
      <c r="C72" s="1">
        <v>2940</v>
      </c>
      <c r="D72" s="1">
        <v>2000</v>
      </c>
      <c r="E72" s="1">
        <v>0</v>
      </c>
      <c r="F72" s="1">
        <v>0</v>
      </c>
      <c r="G72" s="1">
        <v>0</v>
      </c>
      <c r="H72" s="1">
        <f t="shared" si="4"/>
        <v>3956</v>
      </c>
      <c r="I72" s="1">
        <v>1200</v>
      </c>
      <c r="J72" s="4">
        <f t="shared" si="5"/>
        <v>104731.64000000001</v>
      </c>
      <c r="K72" s="4">
        <f t="shared" si="6"/>
        <v>-1145.7967091171026</v>
      </c>
      <c r="L72" s="1">
        <v>200</v>
      </c>
      <c r="M72" s="4">
        <f t="shared" si="0"/>
        <v>-350.55520106488757</v>
      </c>
      <c r="N72" s="4">
        <f t="shared" si="2"/>
        <v>77432.284939990554</v>
      </c>
      <c r="O72" s="1"/>
    </row>
    <row r="73" spans="1:15" x14ac:dyDescent="0.25">
      <c r="A73" s="1">
        <v>56</v>
      </c>
      <c r="B73" s="1">
        <v>3016</v>
      </c>
      <c r="C73" s="1">
        <v>2940</v>
      </c>
      <c r="D73" s="1">
        <v>2000</v>
      </c>
      <c r="E73" s="1">
        <v>0</v>
      </c>
      <c r="F73" s="1">
        <v>0</v>
      </c>
      <c r="G73" s="1">
        <v>0</v>
      </c>
      <c r="H73" s="1">
        <f t="shared" si="4"/>
        <v>3956</v>
      </c>
      <c r="I73" s="1">
        <v>1200</v>
      </c>
      <c r="J73" s="4">
        <f t="shared" si="5"/>
        <v>107487.64000000001</v>
      </c>
      <c r="K73" s="4">
        <f t="shared" si="6"/>
        <v>-1145.7967091171026</v>
      </c>
      <c r="L73" s="1">
        <v>200</v>
      </c>
      <c r="M73" s="4">
        <f t="shared" si="0"/>
        <v>-350.55520106488757</v>
      </c>
      <c r="N73" s="4">
        <f t="shared" si="2"/>
        <v>79691.93302980857</v>
      </c>
      <c r="O73" s="1"/>
    </row>
    <row r="74" spans="1:15" x14ac:dyDescent="0.25">
      <c r="A74" s="1">
        <v>57</v>
      </c>
      <c r="B74" s="1">
        <v>3016</v>
      </c>
      <c r="C74" s="1">
        <v>2940</v>
      </c>
      <c r="D74" s="1">
        <v>2000</v>
      </c>
      <c r="E74" s="1">
        <v>0</v>
      </c>
      <c r="F74" s="1">
        <v>0</v>
      </c>
      <c r="G74" s="1">
        <v>0</v>
      </c>
      <c r="H74" s="1">
        <f t="shared" si="4"/>
        <v>3956</v>
      </c>
      <c r="I74" s="1">
        <v>1200</v>
      </c>
      <c r="J74" s="4">
        <f t="shared" si="5"/>
        <v>110243.64000000001</v>
      </c>
      <c r="K74" s="4">
        <f t="shared" si="6"/>
        <v>-1145.7967091171026</v>
      </c>
      <c r="L74" s="1">
        <v>200</v>
      </c>
      <c r="M74" s="4">
        <f t="shared" si="0"/>
        <v>-350.55520106488757</v>
      </c>
      <c r="N74" s="4">
        <f t="shared" si="2"/>
        <v>81951.581119626586</v>
      </c>
      <c r="O74" s="1"/>
    </row>
    <row r="75" spans="1:15" x14ac:dyDescent="0.25">
      <c r="A75" s="1">
        <v>58</v>
      </c>
      <c r="B75" s="1">
        <v>3016</v>
      </c>
      <c r="C75" s="1">
        <v>2940</v>
      </c>
      <c r="D75" s="1">
        <v>2000</v>
      </c>
      <c r="E75" s="1">
        <v>0</v>
      </c>
      <c r="F75" s="1">
        <v>0</v>
      </c>
      <c r="G75" s="1">
        <v>0</v>
      </c>
      <c r="H75" s="1">
        <f t="shared" si="4"/>
        <v>3956</v>
      </c>
      <c r="I75" s="1">
        <v>1200</v>
      </c>
      <c r="J75" s="4">
        <f t="shared" si="5"/>
        <v>112999.64000000001</v>
      </c>
      <c r="K75" s="4">
        <f t="shared" si="6"/>
        <v>-1145.7967091171026</v>
      </c>
      <c r="L75" s="1">
        <v>200</v>
      </c>
      <c r="M75" s="4">
        <f t="shared" si="0"/>
        <v>-350.55520106488757</v>
      </c>
      <c r="N75" s="4">
        <f t="shared" si="2"/>
        <v>84211.229209444602</v>
      </c>
      <c r="O75" s="1"/>
    </row>
    <row r="76" spans="1:15" x14ac:dyDescent="0.25">
      <c r="A76" s="1">
        <v>59</v>
      </c>
      <c r="B76" s="1">
        <v>3016</v>
      </c>
      <c r="C76" s="1">
        <v>2940</v>
      </c>
      <c r="D76" s="1">
        <v>2000</v>
      </c>
      <c r="E76" s="1">
        <v>0</v>
      </c>
      <c r="F76" s="1">
        <v>0</v>
      </c>
      <c r="G76" s="1">
        <v>0</v>
      </c>
      <c r="H76" s="1">
        <f t="shared" si="4"/>
        <v>3956</v>
      </c>
      <c r="I76" s="1">
        <v>1200</v>
      </c>
      <c r="J76" s="4">
        <f t="shared" si="5"/>
        <v>115755.64000000001</v>
      </c>
      <c r="K76" s="4">
        <f t="shared" si="6"/>
        <v>-1145.7967091171026</v>
      </c>
      <c r="L76" s="1">
        <v>200</v>
      </c>
      <c r="M76" s="4">
        <f t="shared" si="0"/>
        <v>-350.55520106488757</v>
      </c>
      <c r="N76" s="4">
        <f t="shared" si="2"/>
        <v>86470.877299262618</v>
      </c>
      <c r="O76" s="1"/>
    </row>
    <row r="77" spans="1:15" x14ac:dyDescent="0.25">
      <c r="A77" s="1">
        <v>60</v>
      </c>
      <c r="B77" s="1">
        <v>3016</v>
      </c>
      <c r="C77" s="1">
        <v>2940</v>
      </c>
      <c r="D77" s="1">
        <v>2000</v>
      </c>
      <c r="E77" s="1">
        <v>0</v>
      </c>
      <c r="F77" s="1">
        <v>0</v>
      </c>
      <c r="G77" s="1">
        <v>0</v>
      </c>
      <c r="H77" s="1">
        <f t="shared" si="4"/>
        <v>3956</v>
      </c>
      <c r="I77" s="1">
        <v>1200</v>
      </c>
      <c r="J77" s="4">
        <f t="shared" si="5"/>
        <v>118511.64000000001</v>
      </c>
      <c r="K77" s="4">
        <f t="shared" si="6"/>
        <v>-1145.7967091171026</v>
      </c>
      <c r="L77" s="1">
        <v>200</v>
      </c>
      <c r="M77" s="4">
        <f t="shared" si="0"/>
        <v>-350.55520106488757</v>
      </c>
      <c r="N77" s="4">
        <f t="shared" si="2"/>
        <v>88730.525389080634</v>
      </c>
      <c r="O77" s="1"/>
    </row>
    <row r="79" spans="1:15" s="1" customFormat="1" x14ac:dyDescent="0.25">
      <c r="A79" s="1" t="s">
        <v>52</v>
      </c>
    </row>
    <row r="80" spans="1:15" x14ac:dyDescent="0.25">
      <c r="B80" t="s">
        <v>29</v>
      </c>
    </row>
    <row r="81" spans="2:8" x14ac:dyDescent="0.25">
      <c r="B81" t="s">
        <v>30</v>
      </c>
    </row>
    <row r="83" spans="2:8" x14ac:dyDescent="0.25">
      <c r="B83" t="s">
        <v>31</v>
      </c>
    </row>
    <row r="85" spans="2:8" x14ac:dyDescent="0.25">
      <c r="B85" s="1" t="s">
        <v>37</v>
      </c>
      <c r="C85" s="1"/>
      <c r="D85" s="2">
        <v>0.04</v>
      </c>
      <c r="E85" s="1"/>
      <c r="F85" s="1"/>
      <c r="G85" s="1"/>
      <c r="H85" s="1"/>
    </row>
    <row r="86" spans="2:8" x14ac:dyDescent="0.25">
      <c r="B86" s="1" t="s">
        <v>38</v>
      </c>
      <c r="C86" s="1"/>
      <c r="D86" s="1">
        <v>30</v>
      </c>
      <c r="E86" s="1"/>
      <c r="F86" s="1"/>
      <c r="G86" s="1"/>
      <c r="H86" s="1"/>
    </row>
    <row r="87" spans="2:8" x14ac:dyDescent="0.25">
      <c r="B87" s="1" t="s">
        <v>39</v>
      </c>
      <c r="C87" s="1"/>
      <c r="D87" s="1">
        <v>12</v>
      </c>
      <c r="E87" s="1"/>
      <c r="F87" s="1"/>
      <c r="G87" s="1"/>
      <c r="H87" s="1"/>
    </row>
    <row r="88" spans="2:8" x14ac:dyDescent="0.25">
      <c r="B88" s="1" t="s">
        <v>40</v>
      </c>
      <c r="C88" s="1"/>
      <c r="D88" s="3">
        <v>240000</v>
      </c>
      <c r="E88" s="1"/>
      <c r="F88" s="1"/>
      <c r="G88" s="1"/>
      <c r="H88" s="1"/>
    </row>
    <row r="89" spans="2:8" x14ac:dyDescent="0.25">
      <c r="B89" s="1"/>
      <c r="C89" s="1"/>
      <c r="D89" s="1"/>
      <c r="E89" s="1"/>
      <c r="F89" s="1"/>
      <c r="G89" s="1"/>
      <c r="H89" s="1"/>
    </row>
    <row r="90" spans="2:8" x14ac:dyDescent="0.25">
      <c r="B90" s="1"/>
      <c r="C90" s="1" t="s">
        <v>32</v>
      </c>
      <c r="D90" s="1"/>
      <c r="E90" s="1"/>
      <c r="F90" s="1"/>
      <c r="G90" s="1"/>
      <c r="H90" s="1"/>
    </row>
    <row r="91" spans="2:8" x14ac:dyDescent="0.25">
      <c r="B91" s="1"/>
      <c r="C91" s="1" t="s">
        <v>16</v>
      </c>
      <c r="D91" s="1" t="s">
        <v>33</v>
      </c>
      <c r="E91" s="1" t="s">
        <v>34</v>
      </c>
      <c r="F91" s="1" t="s">
        <v>35</v>
      </c>
      <c r="G91" s="1" t="s">
        <v>36</v>
      </c>
      <c r="H91" s="1"/>
    </row>
    <row r="92" spans="2:8" x14ac:dyDescent="0.25">
      <c r="B92" s="1"/>
      <c r="C92" s="1">
        <v>1</v>
      </c>
      <c r="D92" s="4">
        <f>PPMT(D$85/D$87,C92,D$86*D$87,D$88)</f>
        <v>-345.79670911710269</v>
      </c>
      <c r="E92" s="4">
        <f>PMT(D$85/D$87,D$86*D$87,D$88)</f>
        <v>-1145.7967091171026</v>
      </c>
      <c r="F92" s="4">
        <f>IPMT(D$85/D$87,C92,D$86*D$87,D$88)</f>
        <v>-800</v>
      </c>
      <c r="G92" s="4">
        <f>D88+D92</f>
        <v>239654.2032908829</v>
      </c>
      <c r="H92" s="1"/>
    </row>
    <row r="93" spans="2:8" x14ac:dyDescent="0.25">
      <c r="B93" s="1"/>
      <c r="C93" s="1">
        <v>2</v>
      </c>
      <c r="D93" s="4">
        <f>PPMT(D$85/D$87,C93,D$86*D$87,D$88)</f>
        <v>-346.94936481415976</v>
      </c>
      <c r="E93" s="4">
        <f>PMT(D$85/D$87,D$86*D$87,D$88)</f>
        <v>-1145.7967091171026</v>
      </c>
      <c r="F93" s="4">
        <f>IPMT(D$85/D$87,C93,D$86*D$87,D$88)</f>
        <v>-798.84734430294282</v>
      </c>
      <c r="G93" s="4">
        <f>G92+D93</f>
        <v>239307.25392606875</v>
      </c>
      <c r="H93" s="1"/>
    </row>
    <row r="94" spans="2:8" x14ac:dyDescent="0.25">
      <c r="B94" s="1"/>
      <c r="C94" s="1">
        <v>3</v>
      </c>
      <c r="D94" s="4">
        <f>PPMT(D$85/D$87,C94,D$86*D$87,D$88)</f>
        <v>-348.10586269687366</v>
      </c>
      <c r="E94" s="4">
        <f>PMT(D$85/D$87,D$86*D$87,D$88)</f>
        <v>-1145.7967091171026</v>
      </c>
      <c r="F94" s="4">
        <f>IPMT(D$85/D$87,C94,D$86*D$87,D$88)</f>
        <v>-797.69084642022915</v>
      </c>
      <c r="G94" s="4">
        <f t="shared" ref="G94:G121" si="7">G93+D94</f>
        <v>238959.14806337186</v>
      </c>
      <c r="H94" s="1"/>
    </row>
    <row r="95" spans="2:8" x14ac:dyDescent="0.25">
      <c r="B95" s="1"/>
      <c r="C95" s="1">
        <v>4</v>
      </c>
      <c r="D95" s="4">
        <f>PPMT(D$85/D$87,C95,D$86*D$87,D$88)</f>
        <v>-349.26621557252986</v>
      </c>
      <c r="E95" s="4">
        <f>PMT(D$85/D$87,D$86*D$87,D$88)</f>
        <v>-1145.7967091171026</v>
      </c>
      <c r="F95" s="4">
        <f>IPMT(D$85/D$87,C95,D$86*D$87,D$88)</f>
        <v>-796.53049354457278</v>
      </c>
      <c r="G95" s="4">
        <f t="shared" si="7"/>
        <v>238609.88184779932</v>
      </c>
      <c r="H95" s="1"/>
    </row>
    <row r="96" spans="2:8" x14ac:dyDescent="0.25">
      <c r="B96" s="1"/>
      <c r="C96" s="1">
        <v>5</v>
      </c>
      <c r="D96" s="4">
        <f>PPMT(D$85/D$87,C96,D$86*D$87,D$88)</f>
        <v>-350.43043629110497</v>
      </c>
      <c r="E96" s="4">
        <f>PMT(D$85/D$87,D$86*D$87,D$88)</f>
        <v>-1145.7967091171026</v>
      </c>
      <c r="F96" s="4">
        <f>IPMT(D$85/D$87,C96,D$86*D$87,D$88)</f>
        <v>-795.36627282599773</v>
      </c>
      <c r="G96" s="4">
        <f t="shared" si="7"/>
        <v>238259.45141150823</v>
      </c>
      <c r="H96" s="1"/>
    </row>
    <row r="97" spans="2:8" x14ac:dyDescent="0.25">
      <c r="B97" s="1"/>
      <c r="C97" s="1">
        <v>6</v>
      </c>
      <c r="D97" s="4">
        <f>PPMT(D$85/D$87,C97,D$86*D$87,D$88)</f>
        <v>-351.59853774540863</v>
      </c>
      <c r="E97" s="4">
        <f>PMT(D$85/D$87,D$86*D$87,D$88)</f>
        <v>-1145.7967091171026</v>
      </c>
      <c r="F97" s="4">
        <f>IPMT(D$85/D$87,C97,D$86*D$87,D$88)</f>
        <v>-794.19817137169412</v>
      </c>
      <c r="G97" s="4">
        <f t="shared" si="7"/>
        <v>237907.85287376281</v>
      </c>
      <c r="H97" s="1"/>
    </row>
    <row r="98" spans="2:8" x14ac:dyDescent="0.25">
      <c r="B98" s="1"/>
      <c r="C98" s="1">
        <v>7</v>
      </c>
      <c r="D98" s="4">
        <f>PPMT(D$85/D$87,C98,D$86*D$87,D$88)</f>
        <v>-352.77053287122669</v>
      </c>
      <c r="E98" s="4">
        <f>PMT(D$85/D$87,D$86*D$87,D$88)</f>
        <v>-1145.7967091171026</v>
      </c>
      <c r="F98" s="4">
        <f>IPMT(D$85/D$87,C98,D$86*D$87,D$88)</f>
        <v>-793.02617624587606</v>
      </c>
      <c r="G98" s="4">
        <f t="shared" si="7"/>
        <v>237555.08234089159</v>
      </c>
      <c r="H98" s="1"/>
    </row>
    <row r="99" spans="2:8" x14ac:dyDescent="0.25">
      <c r="B99" s="1"/>
      <c r="C99" s="1">
        <v>8</v>
      </c>
      <c r="D99" s="4">
        <f>PPMT(D$85/D$87,C99,D$86*D$87,D$88)</f>
        <v>-353.94643464746406</v>
      </c>
      <c r="E99" s="4">
        <f>PMT(D$85/D$87,D$86*D$87,D$88)</f>
        <v>-1145.7967091171026</v>
      </c>
      <c r="F99" s="4">
        <f>IPMT(D$85/D$87,C99,D$86*D$87,D$88)</f>
        <v>-791.85027446963863</v>
      </c>
      <c r="G99" s="4">
        <f t="shared" si="7"/>
        <v>237201.13590624413</v>
      </c>
      <c r="H99" s="1"/>
    </row>
    <row r="100" spans="2:8" x14ac:dyDescent="0.25">
      <c r="B100" s="1"/>
      <c r="C100" s="1">
        <v>9</v>
      </c>
      <c r="D100" s="4">
        <f>PPMT(D$85/D$87,C100,D$86*D$87,D$88)</f>
        <v>-355.12625609628896</v>
      </c>
      <c r="E100" s="4">
        <f>PMT(D$85/D$87,D$86*D$87,D$88)</f>
        <v>-1145.7967091171026</v>
      </c>
      <c r="F100" s="4">
        <f>IPMT(D$85/D$87,C100,D$86*D$87,D$88)</f>
        <v>-790.67045302081374</v>
      </c>
      <c r="G100" s="4">
        <f t="shared" si="7"/>
        <v>236846.00965014784</v>
      </c>
      <c r="H100" s="1"/>
    </row>
    <row r="101" spans="2:8" x14ac:dyDescent="0.25">
      <c r="B101" s="1"/>
      <c r="C101" s="1">
        <v>10</v>
      </c>
      <c r="D101" s="4">
        <f>PPMT(D$85/D$87,C101,D$86*D$87,D$88)</f>
        <v>-356.31001028327654</v>
      </c>
      <c r="E101" s="4">
        <f>PMT(D$85/D$87,D$86*D$87,D$88)</f>
        <v>-1145.7967091171026</v>
      </c>
      <c r="F101" s="4">
        <f>IPMT(D$85/D$87,C101,D$86*D$87,D$88)</f>
        <v>-789.48669883382604</v>
      </c>
      <c r="G101" s="4">
        <f t="shared" si="7"/>
        <v>236489.69963986456</v>
      </c>
      <c r="H101" s="1"/>
    </row>
    <row r="102" spans="2:8" x14ac:dyDescent="0.25">
      <c r="B102" s="1"/>
      <c r="C102" s="1">
        <v>11</v>
      </c>
      <c r="D102" s="4">
        <f>PPMT(D$85/D$87,C102,D$86*D$87,D$88)</f>
        <v>-357.49771031755421</v>
      </c>
      <c r="E102" s="4">
        <f>PMT(D$85/D$87,D$86*D$87,D$88)</f>
        <v>-1145.7967091171026</v>
      </c>
      <c r="F102" s="4">
        <f>IPMT(D$85/D$87,C102,D$86*D$87,D$88)</f>
        <v>-788.29899879954849</v>
      </c>
      <c r="G102" s="4">
        <f t="shared" si="7"/>
        <v>236132.20192954701</v>
      </c>
      <c r="H102" s="1"/>
    </row>
    <row r="103" spans="2:8" x14ac:dyDescent="0.25">
      <c r="B103" s="1"/>
      <c r="C103" s="1">
        <v>12</v>
      </c>
      <c r="D103" s="4">
        <f>PPMT(D$85/D$87,C103,D$86*D$87,D$88)</f>
        <v>-358.68936935194603</v>
      </c>
      <c r="E103" s="4">
        <f>PMT(D$85/D$87,D$86*D$87,D$88)</f>
        <v>-1145.7967091171026</v>
      </c>
      <c r="F103" s="4">
        <f>IPMT(D$85/D$87,C103,D$86*D$87,D$88)</f>
        <v>-787.10733976515667</v>
      </c>
      <c r="G103" s="4">
        <f t="shared" si="7"/>
        <v>235773.51256019506</v>
      </c>
      <c r="H103" s="1"/>
    </row>
    <row r="104" spans="2:8" x14ac:dyDescent="0.25">
      <c r="B104" s="1"/>
      <c r="C104" s="1">
        <v>13</v>
      </c>
      <c r="D104" s="4">
        <f>PPMT(D$85/D$87,C104,D$86*D$87,D$88)</f>
        <v>-359.88500058311922</v>
      </c>
      <c r="E104" s="4">
        <f>PMT(D$85/D$87,D$86*D$87,D$88)</f>
        <v>-1145.7967091171026</v>
      </c>
      <c r="F104" s="4">
        <f>IPMT(D$85/D$87,C104,D$86*D$87,D$88)</f>
        <v>-785.91170853398353</v>
      </c>
      <c r="G104" s="4">
        <f t="shared" si="7"/>
        <v>235413.62755961192</v>
      </c>
      <c r="H104" s="1"/>
    </row>
    <row r="105" spans="2:8" x14ac:dyDescent="0.25">
      <c r="B105" s="1"/>
      <c r="C105" s="1">
        <v>14</v>
      </c>
      <c r="D105" s="4">
        <f>PPMT(D$85/D$87,C105,D$86*D$87,D$88)</f>
        <v>-361.08461725172958</v>
      </c>
      <c r="E105" s="4">
        <f>PMT(D$85/D$87,D$86*D$87,D$88)</f>
        <v>-1145.7967091171026</v>
      </c>
      <c r="F105" s="4">
        <f>IPMT(D$85/D$87,C105,D$86*D$87,D$88)</f>
        <v>-784.71209186537317</v>
      </c>
      <c r="G105" s="4">
        <f t="shared" si="7"/>
        <v>235052.54294236019</v>
      </c>
      <c r="H105" s="1"/>
    </row>
    <row r="106" spans="2:8" x14ac:dyDescent="0.25">
      <c r="B106" s="1"/>
      <c r="C106" s="1">
        <v>15</v>
      </c>
      <c r="D106" s="4">
        <f>PPMT(D$85/D$87,C106,D$86*D$87,D$88)</f>
        <v>-362.28823264256863</v>
      </c>
      <c r="E106" s="4">
        <f>PMT(D$85/D$87,D$86*D$87,D$88)</f>
        <v>-1145.7967091171026</v>
      </c>
      <c r="F106" s="4">
        <f>IPMT(D$85/D$87,C106,D$86*D$87,D$88)</f>
        <v>-783.50847647453406</v>
      </c>
      <c r="G106" s="4">
        <f t="shared" si="7"/>
        <v>234690.25470971761</v>
      </c>
      <c r="H106" s="1"/>
    </row>
    <row r="107" spans="2:8" x14ac:dyDescent="0.25">
      <c r="B107" s="1"/>
      <c r="C107" s="1">
        <v>16</v>
      </c>
      <c r="D107" s="4">
        <f>PPMT(D$85/D$87,C107,D$86*D$87,D$88)</f>
        <v>-363.49586008471056</v>
      </c>
      <c r="E107" s="4">
        <f>PMT(D$85/D$87,D$86*D$87,D$88)</f>
        <v>-1145.7967091171026</v>
      </c>
      <c r="F107" s="4">
        <f>IPMT(D$85/D$87,C107,D$86*D$87,D$88)</f>
        <v>-782.30084903239208</v>
      </c>
      <c r="G107" s="4">
        <f t="shared" si="7"/>
        <v>234326.7588496329</v>
      </c>
      <c r="H107" s="1"/>
    </row>
    <row r="108" spans="2:8" x14ac:dyDescent="0.25">
      <c r="B108" s="1"/>
      <c r="C108" s="1">
        <v>17</v>
      </c>
      <c r="D108" s="4">
        <f>PPMT(D$85/D$87,C108,D$86*D$87,D$88)</f>
        <v>-364.70751295165962</v>
      </c>
      <c r="E108" s="4">
        <f>PMT(D$85/D$87,D$86*D$87,D$88)</f>
        <v>-1145.7967091171026</v>
      </c>
      <c r="F108" s="4">
        <f>IPMT(D$85/D$87,C108,D$86*D$87,D$88)</f>
        <v>-781.08919616544313</v>
      </c>
      <c r="G108" s="4">
        <f t="shared" si="7"/>
        <v>233962.05133668124</v>
      </c>
      <c r="H108" s="1"/>
    </row>
    <row r="109" spans="2:8" x14ac:dyDescent="0.25">
      <c r="B109" s="1"/>
      <c r="C109" s="1">
        <v>18</v>
      </c>
      <c r="D109" s="4">
        <f>PPMT(D$85/D$87,C109,D$86*D$87,D$88)</f>
        <v>-365.92320466149852</v>
      </c>
      <c r="E109" s="4">
        <f>PMT(D$85/D$87,D$86*D$87,D$88)</f>
        <v>-1145.7967091171026</v>
      </c>
      <c r="F109" s="4">
        <f>IPMT(D$85/D$87,C109,D$86*D$87,D$88)</f>
        <v>-779.87350445560412</v>
      </c>
      <c r="G109" s="4">
        <f t="shared" si="7"/>
        <v>233596.12813201974</v>
      </c>
      <c r="H109" s="1"/>
    </row>
    <row r="110" spans="2:8" x14ac:dyDescent="0.25">
      <c r="B110" s="1"/>
      <c r="C110" s="1">
        <v>19</v>
      </c>
      <c r="D110" s="4">
        <f>PPMT(D$85/D$87,C110,D$86*D$87,D$88)</f>
        <v>-367.14294867703683</v>
      </c>
      <c r="E110" s="4">
        <f>PMT(D$85/D$87,D$86*D$87,D$88)</f>
        <v>-1145.7967091171026</v>
      </c>
      <c r="F110" s="4">
        <f>IPMT(D$85/D$87,C110,D$86*D$87,D$88)</f>
        <v>-778.65376044006587</v>
      </c>
      <c r="G110" s="4">
        <f t="shared" si="7"/>
        <v>233228.98518334271</v>
      </c>
      <c r="H110" s="1"/>
    </row>
    <row r="111" spans="2:8" x14ac:dyDescent="0.25">
      <c r="B111" s="1"/>
      <c r="C111" s="1">
        <v>20</v>
      </c>
      <c r="D111" s="4">
        <f>PPMT(D$85/D$87,C111,D$86*D$87,D$88)</f>
        <v>-368.36675850596026</v>
      </c>
      <c r="E111" s="4">
        <f>PMT(D$85/D$87,D$86*D$87,D$88)</f>
        <v>-1145.7967091171026</v>
      </c>
      <c r="F111" s="4">
        <f>IPMT(D$85/D$87,C111,D$86*D$87,D$88)</f>
        <v>-777.42995061114243</v>
      </c>
      <c r="G111" s="4">
        <f t="shared" si="7"/>
        <v>232860.61842483675</v>
      </c>
      <c r="H111" s="1"/>
    </row>
    <row r="112" spans="2:8" x14ac:dyDescent="0.25">
      <c r="B112" s="1"/>
      <c r="C112" s="1">
        <v>21</v>
      </c>
      <c r="D112" s="4">
        <f>PPMT(D$85/D$87,C112,D$86*D$87,D$88)</f>
        <v>-369.59464770098003</v>
      </c>
      <c r="E112" s="4">
        <f>PMT(D$85/D$87,D$86*D$87,D$88)</f>
        <v>-1145.7967091171026</v>
      </c>
      <c r="F112" s="4">
        <f>IPMT(D$85/D$87,C112,D$86*D$87,D$88)</f>
        <v>-776.20206141612255</v>
      </c>
      <c r="G112" s="4">
        <f t="shared" si="7"/>
        <v>232491.02377713576</v>
      </c>
      <c r="H112" s="1"/>
    </row>
    <row r="113" spans="2:8" x14ac:dyDescent="0.25">
      <c r="B113" s="1"/>
      <c r="C113" s="1">
        <v>22</v>
      </c>
      <c r="D113" s="4">
        <f>PPMT(D$85/D$87,C113,D$86*D$87,D$88)</f>
        <v>-370.82662985998337</v>
      </c>
      <c r="E113" s="4">
        <f>PMT(D$85/D$87,D$86*D$87,D$88)</f>
        <v>-1145.7967091171026</v>
      </c>
      <c r="F113" s="4">
        <f>IPMT(D$85/D$87,C113,D$86*D$87,D$88)</f>
        <v>-774.97007925711932</v>
      </c>
      <c r="G113" s="4">
        <f t="shared" si="7"/>
        <v>232120.19714727579</v>
      </c>
      <c r="H113" s="1"/>
    </row>
    <row r="114" spans="2:8" x14ac:dyDescent="0.25">
      <c r="B114" s="1"/>
      <c r="C114" s="1">
        <v>23</v>
      </c>
      <c r="D114" s="4">
        <f>PPMT(D$85/D$87,C114,D$86*D$87,D$88)</f>
        <v>-372.06271862618331</v>
      </c>
      <c r="E114" s="4">
        <f>PMT(D$85/D$87,D$86*D$87,D$88)</f>
        <v>-1145.7967091171026</v>
      </c>
      <c r="F114" s="4">
        <f>IPMT(D$85/D$87,C114,D$86*D$87,D$88)</f>
        <v>-773.73399049091938</v>
      </c>
      <c r="G114" s="4">
        <f t="shared" si="7"/>
        <v>231748.13442864962</v>
      </c>
      <c r="H114" s="1"/>
    </row>
    <row r="115" spans="2:8" x14ac:dyDescent="0.25">
      <c r="B115" s="1"/>
      <c r="C115" s="1">
        <v>24</v>
      </c>
      <c r="D115" s="4">
        <f>PPMT(D$85/D$87,C115,D$86*D$87,D$88)</f>
        <v>-373.30292768827059</v>
      </c>
      <c r="E115" s="4">
        <f>PMT(D$85/D$87,D$86*D$87,D$88)</f>
        <v>-1145.7967091171026</v>
      </c>
      <c r="F115" s="4">
        <f>IPMT(D$85/D$87,C115,D$86*D$87,D$88)</f>
        <v>-772.49378142883222</v>
      </c>
      <c r="G115" s="4">
        <f t="shared" si="7"/>
        <v>231374.83150096136</v>
      </c>
      <c r="H115" s="1"/>
    </row>
    <row r="116" spans="2:8" x14ac:dyDescent="0.25">
      <c r="B116" s="1"/>
      <c r="C116" s="1">
        <v>25</v>
      </c>
      <c r="D116" s="4">
        <f>PPMT(D$85/D$87,C116,D$86*D$87,D$88)</f>
        <v>-374.54727078056482</v>
      </c>
      <c r="E116" s="4">
        <f>PMT(D$85/D$87,D$86*D$87,D$88)</f>
        <v>-1145.7967091171026</v>
      </c>
      <c r="F116" s="4">
        <f>IPMT(D$85/D$87,C116,D$86*D$87,D$88)</f>
        <v>-771.24943833653776</v>
      </c>
      <c r="G116" s="4">
        <f t="shared" si="7"/>
        <v>231000.28423018078</v>
      </c>
      <c r="H116" s="1"/>
    </row>
    <row r="117" spans="2:8" x14ac:dyDescent="0.25">
      <c r="B117" s="1"/>
      <c r="C117" s="1">
        <v>26</v>
      </c>
      <c r="D117" s="4">
        <f>PPMT(D$85/D$87,C117,D$86*D$87,D$88)</f>
        <v>-375.79576168316669</v>
      </c>
      <c r="E117" s="4">
        <f>PMT(D$85/D$87,D$86*D$87,D$88)</f>
        <v>-1145.7967091171026</v>
      </c>
      <c r="F117" s="4">
        <f>IPMT(D$85/D$87,C117,D$86*D$87,D$88)</f>
        <v>-770.00094743393595</v>
      </c>
      <c r="G117" s="4">
        <f t="shared" si="7"/>
        <v>230624.48846849761</v>
      </c>
      <c r="H117" s="1"/>
    </row>
    <row r="118" spans="2:8" x14ac:dyDescent="0.25">
      <c r="B118" s="1"/>
      <c r="C118" s="1">
        <v>27</v>
      </c>
      <c r="D118" s="4">
        <f>PPMT(D$85/D$87,C118,D$86*D$87,D$88)</f>
        <v>-377.04841422211064</v>
      </c>
      <c r="E118" s="4">
        <f>PMT(D$85/D$87,D$86*D$87,D$88)</f>
        <v>-1145.7967091171026</v>
      </c>
      <c r="F118" s="4">
        <f>IPMT(D$85/D$87,C118,D$86*D$87,D$88)</f>
        <v>-768.74829489499211</v>
      </c>
      <c r="G118" s="4">
        <f t="shared" si="7"/>
        <v>230247.4400542755</v>
      </c>
      <c r="H118" s="1"/>
    </row>
    <row r="119" spans="2:8" x14ac:dyDescent="0.25">
      <c r="B119" s="1"/>
      <c r="C119" s="1">
        <v>28</v>
      </c>
      <c r="D119" s="4">
        <f>PPMT(D$85/D$87,C119,D$86*D$87,D$88)</f>
        <v>-378.30524226951769</v>
      </c>
      <c r="E119" s="4">
        <f>PMT(D$85/D$87,D$86*D$87,D$88)</f>
        <v>-1145.7967091171026</v>
      </c>
      <c r="F119" s="4">
        <f>IPMT(D$85/D$87,C119,D$86*D$87,D$88)</f>
        <v>-767.491466847585</v>
      </c>
      <c r="G119" s="4">
        <f t="shared" si="7"/>
        <v>229869.134812006</v>
      </c>
      <c r="H119" s="1"/>
    </row>
    <row r="120" spans="2:8" x14ac:dyDescent="0.25">
      <c r="B120" s="1"/>
      <c r="C120" s="1">
        <v>29</v>
      </c>
      <c r="D120" s="4">
        <f>PPMT(D$85/D$87,C120,D$86*D$87,D$88)</f>
        <v>-379.5662597437493</v>
      </c>
      <c r="E120" s="4">
        <f>PMT(D$85/D$87,D$86*D$87,D$88)</f>
        <v>-1145.7967091171026</v>
      </c>
      <c r="F120" s="4">
        <f>IPMT(D$85/D$87,C120,D$86*D$87,D$88)</f>
        <v>-766.23044937335339</v>
      </c>
      <c r="G120" s="4">
        <f t="shared" si="7"/>
        <v>229489.56855226224</v>
      </c>
      <c r="H120" s="1"/>
    </row>
    <row r="121" spans="2:8" x14ac:dyDescent="0.25">
      <c r="B121" s="1"/>
      <c r="C121" s="1">
        <v>30</v>
      </c>
      <c r="D121" s="4">
        <f>PPMT(D$85/D$87,C121,D$86*D$87,D$88)</f>
        <v>-380.83148060956188</v>
      </c>
      <c r="E121" s="4">
        <f>PMT(D$85/D$87,D$86*D$87,D$88)</f>
        <v>-1145.7967091171026</v>
      </c>
      <c r="F121" s="4">
        <f>IPMT(D$85/D$87,C121,D$86*D$87,D$88)</f>
        <v>-764.96522850754081</v>
      </c>
      <c r="G121" s="4">
        <f t="shared" si="7"/>
        <v>229108.73707165266</v>
      </c>
      <c r="H121" s="1"/>
    </row>
    <row r="122" spans="2:8" x14ac:dyDescent="0.25">
      <c r="B122" s="1"/>
      <c r="C122" s="1">
        <v>31</v>
      </c>
      <c r="D122" s="4">
        <f t="shared" ref="D122:D151" si="8">PPMT(D$85/D$87,C122,D$86*D$87,D$88)</f>
        <v>-382.10091887826042</v>
      </c>
      <c r="E122" s="4">
        <f t="shared" ref="E122:E151" si="9">PMT(D$85/D$87,D$86*D$87,D$88)</f>
        <v>-1145.7967091171026</v>
      </c>
      <c r="F122" s="4">
        <f t="shared" ref="F122:F151" si="10">IPMT(D$85/D$87,C122,D$86*D$87,D$88)</f>
        <v>-763.69579023884228</v>
      </c>
      <c r="G122" s="4">
        <f t="shared" ref="G122:G151" si="11">G121+D122</f>
        <v>228726.63615277442</v>
      </c>
      <c r="H122" s="1"/>
    </row>
    <row r="123" spans="2:8" x14ac:dyDescent="0.25">
      <c r="B123" s="1"/>
      <c r="C123" s="1">
        <v>32</v>
      </c>
      <c r="D123" s="4">
        <f t="shared" si="8"/>
        <v>-383.37458860785466</v>
      </c>
      <c r="E123" s="4">
        <f t="shared" si="9"/>
        <v>-1145.7967091171026</v>
      </c>
      <c r="F123" s="4">
        <f t="shared" si="10"/>
        <v>-762.42212050924797</v>
      </c>
      <c r="G123" s="4">
        <f t="shared" si="11"/>
        <v>228343.26156416655</v>
      </c>
      <c r="H123" s="1"/>
    </row>
    <row r="124" spans="2:8" x14ac:dyDescent="0.25">
      <c r="B124" s="1"/>
      <c r="C124" s="1">
        <v>33</v>
      </c>
      <c r="D124" s="4">
        <f t="shared" si="8"/>
        <v>-384.6525039032141</v>
      </c>
      <c r="E124" s="4">
        <f t="shared" si="9"/>
        <v>-1145.7967091171026</v>
      </c>
      <c r="F124" s="4">
        <f t="shared" si="10"/>
        <v>-761.14420521388854</v>
      </c>
      <c r="G124" s="4">
        <f t="shared" si="11"/>
        <v>227958.60906026332</v>
      </c>
      <c r="H124" s="1"/>
    </row>
    <row r="125" spans="2:8" x14ac:dyDescent="0.25">
      <c r="B125" s="1"/>
      <c r="C125" s="1">
        <v>34</v>
      </c>
      <c r="D125" s="4">
        <f t="shared" si="8"/>
        <v>-385.93467891622487</v>
      </c>
      <c r="E125" s="4">
        <f t="shared" si="9"/>
        <v>-1145.7967091171026</v>
      </c>
      <c r="F125" s="4">
        <f t="shared" si="10"/>
        <v>-759.86203020087783</v>
      </c>
      <c r="G125" s="4">
        <f t="shared" si="11"/>
        <v>227572.67438134708</v>
      </c>
      <c r="H125" s="1"/>
    </row>
    <row r="126" spans="2:8" x14ac:dyDescent="0.25">
      <c r="B126" s="1"/>
      <c r="C126" s="1">
        <v>35</v>
      </c>
      <c r="D126" s="4">
        <f t="shared" si="8"/>
        <v>-387.2211278459456</v>
      </c>
      <c r="E126" s="4">
        <f t="shared" si="9"/>
        <v>-1145.7967091171026</v>
      </c>
      <c r="F126" s="4">
        <f t="shared" si="10"/>
        <v>-758.57558127115703</v>
      </c>
      <c r="G126" s="4">
        <f t="shared" si="11"/>
        <v>227185.45325350112</v>
      </c>
      <c r="H126" s="1"/>
    </row>
    <row r="127" spans="2:8" x14ac:dyDescent="0.25">
      <c r="B127" s="1"/>
      <c r="C127" s="1">
        <v>36</v>
      </c>
      <c r="D127" s="4">
        <f t="shared" si="8"/>
        <v>-388.51186493876548</v>
      </c>
      <c r="E127" s="4">
        <f t="shared" si="9"/>
        <v>-1145.7967091171026</v>
      </c>
      <c r="F127" s="4">
        <f t="shared" si="10"/>
        <v>-757.28484417833727</v>
      </c>
      <c r="G127" s="4">
        <f t="shared" si="11"/>
        <v>226796.94138856235</v>
      </c>
      <c r="H127" s="1"/>
    </row>
    <row r="128" spans="2:8" x14ac:dyDescent="0.25">
      <c r="B128" s="1"/>
      <c r="C128" s="1">
        <v>37</v>
      </c>
      <c r="D128" s="4">
        <f t="shared" si="8"/>
        <v>-389.80690448856132</v>
      </c>
      <c r="E128" s="4">
        <f t="shared" si="9"/>
        <v>-1145.7967091171026</v>
      </c>
      <c r="F128" s="4">
        <f t="shared" si="10"/>
        <v>-755.98980462854126</v>
      </c>
      <c r="G128" s="4">
        <f t="shared" si="11"/>
        <v>226407.13448407379</v>
      </c>
      <c r="H128" s="1"/>
    </row>
    <row r="129" spans="2:8" x14ac:dyDescent="0.25">
      <c r="B129" s="1"/>
      <c r="C129" s="1">
        <v>38</v>
      </c>
      <c r="D129" s="4">
        <f t="shared" si="8"/>
        <v>-391.10626083685651</v>
      </c>
      <c r="E129" s="4">
        <f t="shared" si="9"/>
        <v>-1145.7967091171026</v>
      </c>
      <c r="F129" s="4">
        <f t="shared" si="10"/>
        <v>-754.69044828024619</v>
      </c>
      <c r="G129" s="4">
        <f t="shared" si="11"/>
        <v>226016.02822323694</v>
      </c>
      <c r="H129" s="1"/>
    </row>
    <row r="130" spans="2:8" x14ac:dyDescent="0.25">
      <c r="B130" s="1"/>
      <c r="C130" s="1">
        <v>39</v>
      </c>
      <c r="D130" s="4">
        <f t="shared" si="8"/>
        <v>-392.40994837297939</v>
      </c>
      <c r="E130" s="4">
        <f t="shared" si="9"/>
        <v>-1145.7967091171026</v>
      </c>
      <c r="F130" s="4">
        <f t="shared" si="10"/>
        <v>-753.38676074412331</v>
      </c>
      <c r="G130" s="4">
        <f t="shared" si="11"/>
        <v>225623.61827486395</v>
      </c>
      <c r="H130" s="1"/>
    </row>
    <row r="131" spans="2:8" x14ac:dyDescent="0.25">
      <c r="B131" s="1"/>
      <c r="C131" s="1">
        <v>40</v>
      </c>
      <c r="D131" s="4">
        <f t="shared" si="8"/>
        <v>-393.71798153422264</v>
      </c>
      <c r="E131" s="4">
        <f t="shared" si="9"/>
        <v>-1145.7967091171026</v>
      </c>
      <c r="F131" s="4">
        <f t="shared" si="10"/>
        <v>-752.07872758287999</v>
      </c>
      <c r="G131" s="4">
        <f t="shared" si="11"/>
        <v>225229.90029332973</v>
      </c>
      <c r="H131" s="1"/>
    </row>
    <row r="132" spans="2:8" x14ac:dyDescent="0.25">
      <c r="B132" s="1"/>
      <c r="C132" s="1">
        <v>41</v>
      </c>
      <c r="D132" s="4">
        <f t="shared" si="8"/>
        <v>-395.03037480600335</v>
      </c>
      <c r="E132" s="4">
        <f t="shared" si="9"/>
        <v>-1145.7967091171026</v>
      </c>
      <c r="F132" s="4">
        <f t="shared" si="10"/>
        <v>-750.7663343110994</v>
      </c>
      <c r="G132" s="4">
        <f t="shared" si="11"/>
        <v>224834.86991852373</v>
      </c>
      <c r="H132" s="1"/>
    </row>
    <row r="133" spans="2:8" x14ac:dyDescent="0.25">
      <c r="B133" s="1"/>
      <c r="C133" s="1">
        <v>42</v>
      </c>
      <c r="D133" s="4">
        <f t="shared" si="8"/>
        <v>-396.34714272202342</v>
      </c>
      <c r="E133" s="4">
        <f t="shared" si="9"/>
        <v>-1145.7967091171026</v>
      </c>
      <c r="F133" s="4">
        <f t="shared" si="10"/>
        <v>-749.44956639507927</v>
      </c>
      <c r="G133" s="4">
        <f t="shared" si="11"/>
        <v>224438.52277580171</v>
      </c>
      <c r="H133" s="1"/>
    </row>
    <row r="134" spans="2:8" x14ac:dyDescent="0.25">
      <c r="B134" s="1"/>
      <c r="C134" s="1">
        <v>43</v>
      </c>
      <c r="D134" s="4">
        <f t="shared" si="8"/>
        <v>-397.6682998644302</v>
      </c>
      <c r="E134" s="4">
        <f t="shared" si="9"/>
        <v>-1145.7967091171026</v>
      </c>
      <c r="F134" s="4">
        <f t="shared" si="10"/>
        <v>-748.12840925267255</v>
      </c>
      <c r="G134" s="4">
        <f t="shared" si="11"/>
        <v>224040.85447593729</v>
      </c>
      <c r="H134" s="1"/>
    </row>
    <row r="135" spans="2:8" x14ac:dyDescent="0.25">
      <c r="B135" s="1"/>
      <c r="C135" s="1">
        <v>44</v>
      </c>
      <c r="D135" s="4">
        <f t="shared" si="8"/>
        <v>-398.99386086397823</v>
      </c>
      <c r="E135" s="4">
        <f t="shared" si="9"/>
        <v>-1145.7967091171026</v>
      </c>
      <c r="F135" s="4">
        <f t="shared" si="10"/>
        <v>-746.80284825312447</v>
      </c>
      <c r="G135" s="4">
        <f t="shared" si="11"/>
        <v>223641.86061507332</v>
      </c>
      <c r="H135" s="1"/>
    </row>
    <row r="136" spans="2:8" x14ac:dyDescent="0.25">
      <c r="B136" s="1"/>
      <c r="C136" s="1">
        <v>45</v>
      </c>
      <c r="D136" s="4">
        <f t="shared" si="8"/>
        <v>-400.32384040019144</v>
      </c>
      <c r="E136" s="4">
        <f t="shared" si="9"/>
        <v>-1145.7967091171026</v>
      </c>
      <c r="F136" s="4">
        <f t="shared" si="10"/>
        <v>-745.47286871691119</v>
      </c>
      <c r="G136" s="4">
        <f t="shared" si="11"/>
        <v>223241.53677467312</v>
      </c>
      <c r="H136" s="1"/>
    </row>
    <row r="137" spans="2:8" x14ac:dyDescent="0.25">
      <c r="B137" s="1"/>
      <c r="C137" s="1">
        <v>46</v>
      </c>
      <c r="D137" s="4">
        <f t="shared" si="8"/>
        <v>-401.65825320152544</v>
      </c>
      <c r="E137" s="4">
        <f t="shared" si="9"/>
        <v>-1145.7967091171026</v>
      </c>
      <c r="F137" s="4">
        <f t="shared" si="10"/>
        <v>-744.13845591557731</v>
      </c>
      <c r="G137" s="4">
        <f t="shared" si="11"/>
        <v>222839.8785214716</v>
      </c>
      <c r="H137" s="1"/>
    </row>
    <row r="138" spans="2:8" x14ac:dyDescent="0.25">
      <c r="B138" s="1"/>
      <c r="C138" s="1">
        <v>47</v>
      </c>
      <c r="D138" s="4">
        <f t="shared" si="8"/>
        <v>-402.99711404553057</v>
      </c>
      <c r="E138" s="4">
        <f t="shared" si="9"/>
        <v>-1145.7967091171026</v>
      </c>
      <c r="F138" s="4">
        <f t="shared" si="10"/>
        <v>-742.79959507157218</v>
      </c>
      <c r="G138" s="4">
        <f t="shared" si="11"/>
        <v>222436.88140742609</v>
      </c>
      <c r="H138" s="1"/>
    </row>
    <row r="139" spans="2:8" x14ac:dyDescent="0.25">
      <c r="B139" s="1"/>
      <c r="C139" s="1">
        <v>48</v>
      </c>
      <c r="D139" s="4">
        <f t="shared" si="8"/>
        <v>-404.34043775901569</v>
      </c>
      <c r="E139" s="4">
        <f t="shared" si="9"/>
        <v>-1145.7967091171026</v>
      </c>
      <c r="F139" s="4">
        <f t="shared" si="10"/>
        <v>-741.45627135808706</v>
      </c>
      <c r="G139" s="4">
        <f t="shared" si="11"/>
        <v>222032.54096966708</v>
      </c>
      <c r="H139" s="1"/>
    </row>
    <row r="140" spans="2:8" x14ac:dyDescent="0.25">
      <c r="B140" s="1"/>
      <c r="C140" s="1">
        <v>49</v>
      </c>
      <c r="D140" s="4">
        <f t="shared" si="8"/>
        <v>-405.6882392182124</v>
      </c>
      <c r="E140" s="4">
        <f t="shared" si="9"/>
        <v>-1145.7967091171026</v>
      </c>
      <c r="F140" s="4">
        <f t="shared" si="10"/>
        <v>-740.10846989889035</v>
      </c>
      <c r="G140" s="4">
        <f t="shared" si="11"/>
        <v>221626.85273044888</v>
      </c>
      <c r="H140" s="1"/>
    </row>
    <row r="141" spans="2:8" x14ac:dyDescent="0.25">
      <c r="B141" s="1"/>
      <c r="C141" s="1">
        <v>50</v>
      </c>
      <c r="D141" s="4">
        <f t="shared" si="8"/>
        <v>-407.04053334893979</v>
      </c>
      <c r="E141" s="4">
        <f t="shared" si="9"/>
        <v>-1145.7967091171026</v>
      </c>
      <c r="F141" s="4">
        <f t="shared" si="10"/>
        <v>-738.75617576816296</v>
      </c>
      <c r="G141" s="4">
        <f t="shared" si="11"/>
        <v>221219.81219709993</v>
      </c>
      <c r="H141" s="1"/>
    </row>
    <row r="142" spans="2:8" x14ac:dyDescent="0.25">
      <c r="B142" s="1"/>
      <c r="C142" s="1">
        <v>51</v>
      </c>
      <c r="D142" s="4">
        <f t="shared" si="8"/>
        <v>-408.39733512676958</v>
      </c>
      <c r="E142" s="4">
        <f t="shared" si="9"/>
        <v>-1145.7967091171026</v>
      </c>
      <c r="F142" s="4">
        <f t="shared" si="10"/>
        <v>-737.39937399033317</v>
      </c>
      <c r="G142" s="4">
        <f t="shared" si="11"/>
        <v>220811.41486197317</v>
      </c>
      <c r="H142" s="1"/>
    </row>
    <row r="143" spans="2:8" x14ac:dyDescent="0.25">
      <c r="B143" s="1"/>
      <c r="C143" s="1">
        <v>52</v>
      </c>
      <c r="D143" s="4">
        <f t="shared" si="8"/>
        <v>-409.75865957719208</v>
      </c>
      <c r="E143" s="4">
        <f t="shared" si="9"/>
        <v>-1145.7967091171026</v>
      </c>
      <c r="F143" s="4">
        <f t="shared" si="10"/>
        <v>-736.03804953991073</v>
      </c>
      <c r="G143" s="4">
        <f t="shared" si="11"/>
        <v>220401.65620239597</v>
      </c>
      <c r="H143" s="1"/>
    </row>
    <row r="144" spans="2:8" x14ac:dyDescent="0.25">
      <c r="B144" s="1"/>
      <c r="C144" s="1">
        <v>53</v>
      </c>
      <c r="D144" s="4">
        <f t="shared" si="8"/>
        <v>-411.12452177578268</v>
      </c>
      <c r="E144" s="4">
        <f t="shared" si="9"/>
        <v>-1145.7967091171026</v>
      </c>
      <c r="F144" s="4">
        <f t="shared" si="10"/>
        <v>-734.67218734132007</v>
      </c>
      <c r="G144" s="4">
        <f t="shared" si="11"/>
        <v>219990.53168062019</v>
      </c>
      <c r="H144" s="1"/>
    </row>
    <row r="145" spans="1:8" x14ac:dyDescent="0.25">
      <c r="B145" s="1"/>
      <c r="C145" s="1">
        <v>54</v>
      </c>
      <c r="D145" s="4">
        <f t="shared" si="8"/>
        <v>-412.49493684836864</v>
      </c>
      <c r="E145" s="4">
        <f t="shared" si="9"/>
        <v>-1145.7967091171026</v>
      </c>
      <c r="F145" s="4">
        <f t="shared" si="10"/>
        <v>-733.301772268734</v>
      </c>
      <c r="G145" s="4">
        <f t="shared" si="11"/>
        <v>219578.03674377181</v>
      </c>
      <c r="H145" s="1"/>
    </row>
    <row r="146" spans="1:8" x14ac:dyDescent="0.25">
      <c r="B146" s="1"/>
      <c r="C146" s="1">
        <v>55</v>
      </c>
      <c r="D146" s="4">
        <f t="shared" si="8"/>
        <v>-413.86991997119662</v>
      </c>
      <c r="E146" s="4">
        <f t="shared" si="9"/>
        <v>-1145.7967091171026</v>
      </c>
      <c r="F146" s="4">
        <f t="shared" si="10"/>
        <v>-731.92678914590613</v>
      </c>
      <c r="G146" s="4">
        <f t="shared" si="11"/>
        <v>219164.16682380062</v>
      </c>
      <c r="H146" s="1"/>
    </row>
    <row r="147" spans="1:8" x14ac:dyDescent="0.25">
      <c r="B147" s="1"/>
      <c r="C147" s="1">
        <v>56</v>
      </c>
      <c r="D147" s="4">
        <f t="shared" si="8"/>
        <v>-415.2494863711006</v>
      </c>
      <c r="E147" s="4">
        <f t="shared" si="9"/>
        <v>-1145.7967091171026</v>
      </c>
      <c r="F147" s="4">
        <f t="shared" si="10"/>
        <v>-730.54722274600215</v>
      </c>
      <c r="G147" s="4">
        <f t="shared" si="11"/>
        <v>218748.91733742954</v>
      </c>
      <c r="H147" s="1"/>
    </row>
    <row r="148" spans="1:8" x14ac:dyDescent="0.25">
      <c r="B148" s="1"/>
      <c r="C148" s="1">
        <v>57</v>
      </c>
      <c r="D148" s="4">
        <f t="shared" si="8"/>
        <v>-416.633651325671</v>
      </c>
      <c r="E148" s="4">
        <f t="shared" si="9"/>
        <v>-1145.7967091171026</v>
      </c>
      <c r="F148" s="4">
        <f t="shared" si="10"/>
        <v>-729.16305779143181</v>
      </c>
      <c r="G148" s="4">
        <f t="shared" si="11"/>
        <v>218332.28368610385</v>
      </c>
      <c r="H148" s="1"/>
    </row>
    <row r="149" spans="1:8" x14ac:dyDescent="0.25">
      <c r="B149" s="1"/>
      <c r="C149" s="1">
        <v>58</v>
      </c>
      <c r="D149" s="4">
        <f t="shared" si="8"/>
        <v>-418.02243016342322</v>
      </c>
      <c r="E149" s="4">
        <f t="shared" si="9"/>
        <v>-1145.7967091171026</v>
      </c>
      <c r="F149" s="4">
        <f t="shared" si="10"/>
        <v>-727.77427895367941</v>
      </c>
      <c r="G149" s="4">
        <f t="shared" si="11"/>
        <v>217914.26125594042</v>
      </c>
      <c r="H149" s="1"/>
    </row>
    <row r="150" spans="1:8" x14ac:dyDescent="0.25">
      <c r="B150" s="1"/>
      <c r="C150" s="1">
        <v>59</v>
      </c>
      <c r="D150" s="4">
        <f t="shared" si="8"/>
        <v>-419.41583826396794</v>
      </c>
      <c r="E150" s="4">
        <f t="shared" si="9"/>
        <v>-1145.7967091171026</v>
      </c>
      <c r="F150" s="4">
        <f t="shared" si="10"/>
        <v>-726.38087085313475</v>
      </c>
      <c r="G150" s="4">
        <f t="shared" si="11"/>
        <v>217494.84541767646</v>
      </c>
      <c r="H150" s="1"/>
    </row>
    <row r="151" spans="1:8" x14ac:dyDescent="0.25">
      <c r="B151" s="1"/>
      <c r="C151" s="1">
        <v>60</v>
      </c>
      <c r="D151" s="4">
        <f t="shared" si="8"/>
        <v>-420.81389105818107</v>
      </c>
      <c r="E151" s="4">
        <f t="shared" si="9"/>
        <v>-1145.7967091171026</v>
      </c>
      <c r="F151" s="4">
        <f t="shared" si="10"/>
        <v>-724.98281805892157</v>
      </c>
      <c r="G151" s="4">
        <f t="shared" si="11"/>
        <v>217074.03152661829</v>
      </c>
      <c r="H151" s="1"/>
    </row>
    <row r="153" spans="1:8" x14ac:dyDescent="0.25">
      <c r="A153" t="s">
        <v>41</v>
      </c>
    </row>
    <row r="155" spans="1:8" x14ac:dyDescent="0.25">
      <c r="B155" s="1" t="s">
        <v>43</v>
      </c>
    </row>
    <row r="156" spans="1:8" x14ac:dyDescent="0.25">
      <c r="B156" s="1" t="s">
        <v>48</v>
      </c>
    </row>
    <row r="158" spans="1:8" x14ac:dyDescent="0.25">
      <c r="A158" t="s">
        <v>42</v>
      </c>
    </row>
    <row r="160" spans="1:8" x14ac:dyDescent="0.25">
      <c r="C160" s="1" t="s">
        <v>44</v>
      </c>
    </row>
    <row r="161" spans="1:4" x14ac:dyDescent="0.25">
      <c r="C161" s="1" t="s">
        <v>45</v>
      </c>
    </row>
    <row r="162" spans="1:4" x14ac:dyDescent="0.25">
      <c r="C162" s="1" t="s">
        <v>46</v>
      </c>
    </row>
    <row r="164" spans="1:4" x14ac:dyDescent="0.25">
      <c r="A164" t="s">
        <v>47</v>
      </c>
    </row>
    <row r="166" spans="1:4" x14ac:dyDescent="0.25">
      <c r="B166" s="1" t="s">
        <v>49</v>
      </c>
      <c r="C166" s="1"/>
      <c r="D166" s="1"/>
    </row>
    <row r="167" spans="1:4" x14ac:dyDescent="0.25">
      <c r="B167" s="1" t="s">
        <v>50</v>
      </c>
      <c r="C167" s="1"/>
      <c r="D167" s="1"/>
    </row>
    <row r="168" spans="1:4" x14ac:dyDescent="0.25">
      <c r="B168" s="1" t="s">
        <v>51</v>
      </c>
      <c r="C168" s="1"/>
      <c r="D168"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2020-04-14T15:29:12Z</dcterms:created>
  <dcterms:modified xsi:type="dcterms:W3CDTF">2020-04-14T20:10:30Z</dcterms:modified>
</cp:coreProperties>
</file>